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!PROJEKTY\PROJEKTY 2021\2021-18 Rekonstrukce kuchyně ZŠ Horácké nám\!PD DSP+DPS\"/>
    </mc:Choice>
  </mc:AlternateContent>
  <xr:revisionPtr revIDLastSave="0" documentId="13_ncr:1_{F25EEA5D-5A88-444E-ACD4-7D80CE054211}" xr6:coauthVersionLast="47" xr6:coauthVersionMax="47" xr10:uidLastSave="{00000000-0000-0000-0000-000000000000}"/>
  <bookViews>
    <workbookView xWindow="52440" yWindow="1875" windowWidth="15435" windowHeight="182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.01 SO.0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SO.01.2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SO.01.2 Pol'!$A$1:$X$22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M19" i="12" s="1"/>
  <c r="I19" i="12"/>
  <c r="K19" i="12"/>
  <c r="K18" i="12" s="1"/>
  <c r="O19" i="12"/>
  <c r="Q19" i="12"/>
  <c r="V19" i="12"/>
  <c r="G20" i="12"/>
  <c r="G18" i="12" s="1"/>
  <c r="I50" i="1" s="1"/>
  <c r="I20" i="12"/>
  <c r="K20" i="12"/>
  <c r="O20" i="12"/>
  <c r="Q20" i="12"/>
  <c r="V20" i="12"/>
  <c r="V18" i="12" s="1"/>
  <c r="F42" i="1"/>
  <c r="G42" i="1"/>
  <c r="H42" i="1"/>
  <c r="I42" i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O18" i="12" l="1"/>
  <c r="G8" i="12"/>
  <c r="I49" i="1" s="1"/>
  <c r="I51" i="1" s="1"/>
  <c r="I18" i="12"/>
  <c r="Q18" i="12"/>
  <c r="I8" i="12"/>
  <c r="O8" i="12"/>
  <c r="V8" i="12"/>
  <c r="Q8" i="12"/>
  <c r="K8" i="12"/>
  <c r="M20" i="12"/>
  <c r="M18" i="12" s="1"/>
  <c r="M8" i="12"/>
  <c r="J40" i="1"/>
  <c r="J41" i="1"/>
  <c r="J50" i="1" l="1"/>
  <c r="J49" i="1"/>
  <c r="J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Ferebauer</author>
  </authors>
  <commentList>
    <comment ref="S6" authorId="0" shapeId="0" xr:uid="{269A9CE3-61E6-41BA-B19B-C720F621262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906E6DD-6B91-4055-AD29-DA3D22FAEE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<sst xmlns="http://schemas.openxmlformats.org/spreadsheetml/2006/main" count="220" uniqueCount="132">
  <si>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</si>
  <si>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</si>
  <si>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</si>
  <si>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</si>
  <si>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</si>
  <si>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</si>
  <si>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</si>
  <si>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</si>
  <si>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</si>
  <si>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</si>
  <si>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</si>
  <si>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</si>
  <si>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</si>
  <si>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</si>
  <si>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</si>
  <si>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</si>
  <si>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</si>
  <si>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</si>
  <si>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</si>
  <si>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</si>
  <si>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</si>
  <si>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</si>
  <si>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</si>
  <si>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</si>
  <si>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</si>
  <si>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</si>
  <si>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</si>
  <si>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</si>
  <si>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</si>
  <si>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</si>
  <si>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</si>
  <si>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</si>
  <si>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</si>
  <si>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</si>
  <si>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</si>
  <si>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</si>
  <si>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</si>
  <si>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</si>
  <si>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</si>
  <si>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</si>
  <si>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</si>
  <si>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</si>
  <si>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</si>
  <si>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SO.01.2</t>
  </si>
  <si>
    <t>Vytápění</t>
  </si>
  <si>
    <t>SO.01</t>
  </si>
  <si>
    <t>Školní kuchyně</t>
  </si>
  <si>
    <t>Objekt:</t>
  </si>
  <si>
    <t>Rozpočet:</t>
  </si>
  <si>
    <t>Ferebauer</t>
  </si>
  <si>
    <t>PFB21026</t>
  </si>
  <si>
    <t>Rekonstrukce školní kuchyně ZŠ Horácké náměstí,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</si>
  <si>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</si>
  <si>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</si>
  <si>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</si>
  <si>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</si>
  <si>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</si>
  <si>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</si>
  <si>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TIPRO projekt s.r.o.</t>
  </si>
  <si>
    <t>Kociánka 8/10</t>
  </si>
  <si>
    <t>Brno-Sadová</t>
  </si>
  <si>
    <t>61200</t>
  </si>
  <si>
    <t>26944685</t>
  </si>
  <si>
    <t>CZ26944685</t>
  </si>
  <si>
    <t>Stavba</t>
  </si>
  <si>
    <t>Celkem za stavbu</t>
  </si>
  <si>
    <t>CZK</t>
  </si>
  <si>
    <t>Rekapitulace dílů</t>
  </si>
  <si>
    <t>Typ dílu</t>
  </si>
  <si>
    <t>730</t>
  </si>
  <si>
    <t>Ústřední vytápění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</si>
  <si>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</si>
  <si>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</si>
  <si>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</si>
  <si>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</si>
  <si>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</si>
  <si>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</si>
  <si>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</si>
  <si>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</si>
  <si>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</si>
  <si>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</si>
  <si>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</si>
  <si>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</si>
  <si>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</si>
  <si>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</si>
  <si>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</si>
  <si>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</si>
  <si>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</si>
  <si>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</si>
  <si>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</si>
  <si>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</si>
  <si>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</si>
  <si>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</si>
  <si>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</si>
  <si>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</si>
  <si>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</si>
  <si>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</si>
  <si>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</si>
  <si>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</si>
  <si>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</si>
  <si>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</si>
  <si>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</si>
  <si>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kus</t>
  </si>
  <si>
    <t>RTS 21/ II</t>
  </si>
  <si>
    <t>Práce</t>
  </si>
  <si>
    <t>POL1_</t>
  </si>
  <si>
    <t>Odpojení a připojení těles po nátěru</t>
  </si>
  <si>
    <t>Montáž těles otopných litinových článkových</t>
  </si>
  <si>
    <t>Přesun hmot pro otopná tělesa, výšky do 6 m</t>
  </si>
  <si>
    <t>t</t>
  </si>
  <si>
    <t>Nátěr disperzní ocel. radiát. článků základní</t>
  </si>
  <si>
    <t>END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</si>
  <si>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</si>
  <si>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</si>
  <si>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</si>
  <si>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</si>
  <si>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</si>
  <si>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</si>
  <si>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</si>
  <si>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</si>
  <si>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</si>
  <si>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</si>
  <si>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</si>
  <si>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kpl</t>
  </si>
  <si>
    <t>Vypuštění vody z patřičné části topného systému a z otopných těles</t>
  </si>
  <si>
    <t>ks</t>
  </si>
  <si>
    <t>Demontáž těles otopných litinových článkových a jejich uskladnění po dobu stavby</t>
  </si>
  <si>
    <t>Nátěr disperzní ocel. radiát. článků 1x + 1x email, barva na otopná tělesa s atestem do potravinářského prostředí</t>
  </si>
  <si>
    <t>Doplnění uzavíracího šroubení na zpátečce</t>
  </si>
  <si>
    <t>Napuštění vody do otopného systému - bez kotle, včetně provedení tlakové / topné zkoušky</t>
  </si>
  <si>
    <t>Kontrola funkčnosti stávajících rad. ventilů, v případě nutnosti jejich výměna</t>
  </si>
  <si>
    <t>Hlavice ovládání ventilů termostatická, včetně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</si>
</sst>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7" fillId="0" borderId="0" xfId="0" applyFont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6" t="s">
        <v>41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4" zoomScaleNormal="100" zoomScaleSheetLayoutView="75" workbookViewId="0">
      <selection activeCell="I18" sqref="I18:J1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77" t="s">
        <v>4</v>
      </c>
      <c r="C1" s="178"/>
      <c r="D1" s="178"/>
      <c r="E1" s="178"/>
      <c r="F1" s="178"/>
      <c r="G1" s="178"/>
      <c r="H1" s="178"/>
      <c r="I1" s="178"/>
      <c r="J1" s="179"/>
    </row>
    <row r="2" spans="1:15" ht="36" customHeight="1" x14ac:dyDescent="0.2">
      <c r="A2" s="2"/>
      <c r="B2" s="77" t="s">
        <v>24</v>
      </c>
      <c r="C2" s="78"/>
      <c r="D2" s="79" t="s">
        <v>50</v>
      </c>
      <c r="E2" s="186" t="s">
        <v>51</v>
      </c>
      <c r="F2" s="187"/>
      <c r="G2" s="187"/>
      <c r="H2" s="187"/>
      <c r="I2" s="187"/>
      <c r="J2" s="188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89" t="s">
        <v>46</v>
      </c>
      <c r="F3" s="190"/>
      <c r="G3" s="190"/>
      <c r="H3" s="190"/>
      <c r="I3" s="190"/>
      <c r="J3" s="191"/>
    </row>
    <row r="4" spans="1:15" ht="23.25" customHeight="1" x14ac:dyDescent="0.2">
      <c r="A4" s="74">
        <v>8152</v>
      </c>
      <c r="B4" s="82" t="s">
        <v>48</v>
      </c>
      <c r="C4" s="83"/>
      <c r="D4" s="84" t="s">
        <v>43</v>
      </c>
      <c r="E4" s="199" t="s">
        <v>44</v>
      </c>
      <c r="F4" s="200"/>
      <c r="G4" s="200"/>
      <c r="H4" s="200"/>
      <c r="I4" s="200"/>
      <c r="J4" s="201"/>
    </row>
    <row r="5" spans="1:15" ht="24" customHeight="1" x14ac:dyDescent="0.2">
      <c r="A5" s="2"/>
      <c r="B5" s="31" t="s">
        <v>23</v>
      </c>
      <c r="D5" s="204" t="s">
        <v>52</v>
      </c>
      <c r="E5" s="205"/>
      <c r="F5" s="205"/>
      <c r="G5" s="205"/>
      <c r="H5" s="18" t="s">
        <v>42</v>
      </c>
      <c r="I5" s="85" t="s">
        <v>56</v>
      </c>
      <c r="J5" s="8"/>
    </row>
    <row r="6" spans="1:15" ht="15.75" customHeight="1" x14ac:dyDescent="0.2">
      <c r="A6" s="2"/>
      <c r="B6" s="28"/>
      <c r="C6" s="54"/>
      <c r="D6" s="206" t="s">
        <v>53</v>
      </c>
      <c r="E6" s="207"/>
      <c r="F6" s="207"/>
      <c r="G6" s="207"/>
      <c r="H6" s="18" t="s">
        <v>36</v>
      </c>
      <c r="I6" s="85" t="s">
        <v>57</v>
      </c>
      <c r="J6" s="8"/>
    </row>
    <row r="7" spans="1:15" ht="15.75" customHeight="1" x14ac:dyDescent="0.2">
      <c r="A7" s="2"/>
      <c r="B7" s="29"/>
      <c r="C7" s="55"/>
      <c r="D7" s="75" t="s">
        <v>55</v>
      </c>
      <c r="E7" s="208" t="s">
        <v>54</v>
      </c>
      <c r="F7" s="209"/>
      <c r="G7" s="20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6" t="s">
        <v>58</v>
      </c>
      <c r="H8" s="18" t="s">
        <v>42</v>
      </c>
      <c r="I8" s="85" t="s">
        <v>62</v>
      </c>
      <c r="J8" s="8"/>
    </row>
    <row r="9" spans="1:15" ht="15.75" hidden="1" customHeight="1" x14ac:dyDescent="0.2">
      <c r="A9" s="2"/>
      <c r="B9" s="2"/>
      <c r="D9" s="76" t="s">
        <v>59</v>
      </c>
      <c r="H9" s="18" t="s">
        <v>36</v>
      </c>
      <c r="I9" s="85" t="s">
        <v>63</v>
      </c>
      <c r="J9" s="8"/>
    </row>
    <row r="10" spans="1:15" ht="15.75" hidden="1" customHeight="1" x14ac:dyDescent="0.2">
      <c r="A10" s="2"/>
      <c r="B10" s="35"/>
      <c r="C10" s="55"/>
      <c r="D10" s="75" t="s">
        <v>61</v>
      </c>
      <c r="E10" s="86" t="s">
        <v>60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3"/>
      <c r="E11" s="193"/>
      <c r="F11" s="193"/>
      <c r="G11" s="193"/>
      <c r="H11" s="18" t="s">
        <v>42</v>
      </c>
      <c r="I11" s="22"/>
      <c r="J11" s="8"/>
    </row>
    <row r="12" spans="1:15" ht="15.75" customHeight="1" x14ac:dyDescent="0.2">
      <c r="A12" s="2"/>
      <c r="B12" s="28"/>
      <c r="C12" s="54"/>
      <c r="D12" s="198"/>
      <c r="E12" s="198"/>
      <c r="F12" s="198"/>
      <c r="G12" s="198"/>
      <c r="H12" s="18" t="s">
        <v>36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2"/>
      <c r="F13" s="203"/>
      <c r="G13" s="203"/>
      <c r="H13" s="19"/>
      <c r="I13" s="23"/>
      <c r="J13" s="34"/>
    </row>
    <row r="14" spans="1:15" ht="24" customHeight="1" x14ac:dyDescent="0.2">
      <c r="A14" s="2"/>
      <c r="B14" s="43" t="s">
        <v>22</v>
      </c>
      <c r="C14" s="56"/>
      <c r="D14" s="57" t="s">
        <v>49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3"/>
      <c r="E15" s="192"/>
      <c r="F15" s="192"/>
      <c r="G15" s="194"/>
      <c r="H15" s="194"/>
      <c r="I15" s="194" t="s">
        <v>31</v>
      </c>
      <c r="J15" s="195"/>
    </row>
    <row r="16" spans="1:15" ht="23.25" customHeight="1" x14ac:dyDescent="0.2">
      <c r="A16" s="139" t="s">
        <v>26</v>
      </c>
      <c r="B16" s="38" t="s">
        <v>26</v>
      </c>
      <c r="C16" s="60"/>
      <c r="D16" s="61"/>
      <c r="E16" s="183"/>
      <c r="F16" s="184"/>
      <c r="G16" s="183"/>
      <c r="H16" s="184"/>
      <c r="I16" s="183">
        <v>0</v>
      </c>
      <c r="J16" s="185"/>
    </row>
    <row r="17" spans="1:10" ht="23.25" customHeight="1" x14ac:dyDescent="0.2">
      <c r="A17" s="139" t="s">
        <v>27</v>
      </c>
      <c r="B17" s="38" t="s">
        <v>27</v>
      </c>
      <c r="C17" s="60"/>
      <c r="D17" s="61"/>
      <c r="E17" s="183"/>
      <c r="F17" s="184"/>
      <c r="G17" s="183"/>
      <c r="H17" s="184"/>
      <c r="I17" s="183">
        <v>0</v>
      </c>
      <c r="J17" s="185"/>
    </row>
    <row r="18" spans="1:10" ht="23.25" customHeight="1" x14ac:dyDescent="0.2">
      <c r="A18" s="139" t="s">
        <v>28</v>
      </c>
      <c r="B18" s="38" t="s">
        <v>28</v>
      </c>
      <c r="C18" s="60"/>
      <c r="D18" s="61"/>
      <c r="E18" s="183"/>
      <c r="F18" s="184"/>
      <c r="G18" s="183"/>
      <c r="H18" s="184"/>
      <c r="I18" s="183">
        <v>0</v>
      </c>
      <c r="J18" s="185"/>
    </row>
    <row r="19" spans="1:10" ht="23.25" customHeight="1" x14ac:dyDescent="0.2">
      <c r="A19" s="139" t="s">
        <v>73</v>
      </c>
      <c r="B19" s="38" t="s">
        <v>29</v>
      </c>
      <c r="C19" s="60"/>
      <c r="D19" s="61"/>
      <c r="E19" s="183"/>
      <c r="F19" s="184"/>
      <c r="G19" s="183"/>
      <c r="H19" s="184"/>
      <c r="I19" s="183">
        <v>0</v>
      </c>
      <c r="J19" s="185"/>
    </row>
    <row r="20" spans="1:10" ht="23.25" customHeight="1" x14ac:dyDescent="0.2">
      <c r="A20" s="139" t="s">
        <v>74</v>
      </c>
      <c r="B20" s="38" t="s">
        <v>30</v>
      </c>
      <c r="C20" s="60"/>
      <c r="D20" s="61"/>
      <c r="E20" s="183"/>
      <c r="F20" s="184"/>
      <c r="G20" s="183"/>
      <c r="H20" s="184"/>
      <c r="I20" s="183">
        <v>0</v>
      </c>
      <c r="J20" s="185"/>
    </row>
    <row r="21" spans="1:10" ht="23.25" customHeight="1" x14ac:dyDescent="0.2">
      <c r="A21" s="2"/>
      <c r="B21" s="48" t="s">
        <v>31</v>
      </c>
      <c r="C21" s="62"/>
      <c r="D21" s="63"/>
      <c r="E21" s="196"/>
      <c r="F21" s="197"/>
      <c r="G21" s="196"/>
      <c r="H21" s="197"/>
      <c r="I21" s="196">
        <f>SUM(I16:J20)</f>
        <v>0</v>
      </c>
      <c r="J21" s="215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0"/>
      <c r="D23" s="61"/>
      <c r="E23" s="65">
        <v>15</v>
      </c>
      <c r="F23" s="39" t="s">
        <v>0</v>
      </c>
      <c r="G23" s="213"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0"/>
      <c r="D24" s="61"/>
      <c r="E24" s="65">
        <f>SazbaDPH1</f>
        <v>15</v>
      </c>
      <c r="F24" s="39" t="s">
        <v>0</v>
      </c>
      <c r="G24" s="211"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0"/>
      <c r="D25" s="61"/>
      <c r="E25" s="65">
        <v>21</v>
      </c>
      <c r="F25" s="39" t="s">
        <v>0</v>
      </c>
      <c r="G25" s="213">
        <v>0</v>
      </c>
      <c r="H25" s="214"/>
      <c r="I25" s="21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6"/>
      <c r="D26" s="53"/>
      <c r="E26" s="67">
        <f>SazbaDPH2</f>
        <v>21</v>
      </c>
      <c r="F26" s="30" t="s">
        <v>0</v>
      </c>
      <c r="G26" s="180">
        <v>0</v>
      </c>
      <c r="H26" s="181"/>
      <c r="I26" s="181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182">
        <v>0</v>
      </c>
      <c r="H27" s="182"/>
      <c r="I27" s="18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6">
        <v>0</v>
      </c>
      <c r="H28" s="217"/>
      <c r="I28" s="217"/>
      <c r="J28" s="117" t="str">
        <f t="shared" si="0"/>
        <v>CZK</v>
      </c>
    </row>
    <row r="29" spans="1:10" ht="27.75" customHeight="1" thickBot="1" x14ac:dyDescent="0.25">
      <c r="A29" s="2"/>
      <c r="B29" s="113" t="s">
        <v>37</v>
      </c>
      <c r="C29" s="118"/>
      <c r="D29" s="118"/>
      <c r="E29" s="118"/>
      <c r="F29" s="119"/>
      <c r="G29" s="216">
        <v>0</v>
      </c>
      <c r="H29" s="216"/>
      <c r="I29" s="216"/>
      <c r="J29" s="120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8"/>
      <c r="E34" s="219"/>
      <c r="G34" s="220"/>
      <c r="H34" s="221"/>
      <c r="I34" s="221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64</v>
      </c>
      <c r="C39" s="224"/>
      <c r="D39" s="224"/>
      <c r="E39" s="224"/>
      <c r="F39" s="100">
        <v>0</v>
      </c>
      <c r="G39" s="101">
        <v>0</v>
      </c>
      <c r="H39" s="102">
        <v>0</v>
      </c>
      <c r="I39" s="102"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225" t="s">
        <v>46</v>
      </c>
      <c r="D40" s="225"/>
      <c r="E40" s="225"/>
      <c r="F40" s="105">
        <v>0</v>
      </c>
      <c r="G40" s="106">
        <v>0</v>
      </c>
      <c r="H40" s="106">
        <v>0</v>
      </c>
      <c r="I40" s="106"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24" t="s">
        <v>44</v>
      </c>
      <c r="D41" s="224"/>
      <c r="E41" s="224"/>
      <c r="F41" s="109">
        <v>0</v>
      </c>
      <c r="G41" s="102">
        <v>0</v>
      </c>
      <c r="H41" s="102">
        <v>0</v>
      </c>
      <c r="I41" s="102"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26" t="s">
        <v>65</v>
      </c>
      <c r="C42" s="227"/>
      <c r="D42" s="227"/>
      <c r="E42" s="22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67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68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69</v>
      </c>
      <c r="C49" s="222" t="s">
        <v>70</v>
      </c>
      <c r="D49" s="223"/>
      <c r="E49" s="223"/>
      <c r="F49" s="137" t="s">
        <v>27</v>
      </c>
      <c r="G49" s="130"/>
      <c r="H49" s="130"/>
      <c r="I49" s="130">
        <f>'SO.01 SO.01.2 Pol'!G8</f>
        <v>0</v>
      </c>
      <c r="J49" s="135" t="str">
        <f>IF(I51=0,"",I49/I51*100)</f>
        <v/>
      </c>
    </row>
    <row r="50" spans="1:10" ht="36.75" customHeight="1" x14ac:dyDescent="0.2">
      <c r="A50" s="124"/>
      <c r="B50" s="129" t="s">
        <v>71</v>
      </c>
      <c r="C50" s="222" t="s">
        <v>72</v>
      </c>
      <c r="D50" s="223"/>
      <c r="E50" s="223"/>
      <c r="F50" s="137" t="s">
        <v>27</v>
      </c>
      <c r="G50" s="130"/>
      <c r="H50" s="130"/>
      <c r="I50" s="130">
        <f>'SO.01 SO.01.2 Pol'!G18</f>
        <v>0</v>
      </c>
      <c r="J50" s="135" t="str">
        <f>IF(I51=0,"",I50/I51*100)</f>
        <v/>
      </c>
    </row>
    <row r="51" spans="1:10" ht="25.5" customHeight="1" x14ac:dyDescent="0.2">
      <c r="A51" s="125"/>
      <c r="B51" s="131" t="s">
        <v>1</v>
      </c>
      <c r="C51" s="132"/>
      <c r="D51" s="133"/>
      <c r="E51" s="133"/>
      <c r="F51" s="138"/>
      <c r="G51" s="134"/>
      <c r="H51" s="134"/>
      <c r="I51" s="134">
        <f>SUM(I49:I50)</f>
        <v>0</v>
      </c>
      <c r="J51" s="136">
        <f>SUM(J49:J50)</f>
        <v>0</v>
      </c>
    </row>
    <row r="52" spans="1:10" x14ac:dyDescent="0.2">
      <c r="F52" s="87"/>
      <c r="G52" s="87"/>
      <c r="H52" s="87"/>
      <c r="I52" s="87"/>
      <c r="J52" s="88"/>
    </row>
    <row r="53" spans="1:10" x14ac:dyDescent="0.2">
      <c r="F53" s="87"/>
      <c r="G53" s="87"/>
      <c r="H53" s="87"/>
      <c r="I53" s="87"/>
      <c r="J53" s="88"/>
    </row>
    <row r="54" spans="1:10" x14ac:dyDescent="0.2">
      <c r="F54" s="87"/>
      <c r="G54" s="87"/>
      <c r="H54" s="87"/>
      <c r="I54" s="87"/>
      <c r="J54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8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9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10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C2EF3-3504-4154-B253-02D35ADE67B2}">
  <sheetPr>
    <outlinePr summaryBelow="0"/>
  </sheetPr>
  <dimension ref="A1:BH4996"/>
  <sheetViews>
    <sheetView zoomScale="115" zoomScaleNormal="115" workbookViewId="0">
      <pane ySplit="7" topLeftCell="A8" activePane="bottomLeft" state="frozen"/>
      <selection pane="bottomLeft" activeCell="F21" sqref="F2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7</v>
      </c>
      <c r="B1" s="233"/>
      <c r="C1" s="233"/>
      <c r="D1" s="233"/>
      <c r="E1" s="233"/>
      <c r="F1" s="233"/>
      <c r="G1" s="233"/>
      <c r="AG1" t="s">
        <v>75</v>
      </c>
    </row>
    <row r="2" spans="1:60" ht="25.15" customHeight="1" x14ac:dyDescent="0.2">
      <c r="A2" s="140" t="s">
        <v>8</v>
      </c>
      <c r="B2" s="49" t="s">
        <v>50</v>
      </c>
      <c r="C2" s="234" t="s">
        <v>51</v>
      </c>
      <c r="D2" s="235"/>
      <c r="E2" s="235"/>
      <c r="F2" s="235"/>
      <c r="G2" s="236"/>
      <c r="AG2" t="s">
        <v>76</v>
      </c>
    </row>
    <row r="3" spans="1:60" ht="25.15" customHeight="1" x14ac:dyDescent="0.2">
      <c r="A3" s="140" t="s">
        <v>9</v>
      </c>
      <c r="B3" s="49" t="s">
        <v>45</v>
      </c>
      <c r="C3" s="234" t="s">
        <v>46</v>
      </c>
      <c r="D3" s="235"/>
      <c r="E3" s="235"/>
      <c r="F3" s="235"/>
      <c r="G3" s="236"/>
      <c r="AC3" s="122" t="s">
        <v>76</v>
      </c>
      <c r="AG3" t="s">
        <v>77</v>
      </c>
    </row>
    <row r="4" spans="1:60" ht="25.15" customHeight="1" x14ac:dyDescent="0.2">
      <c r="A4" s="141" t="s">
        <v>10</v>
      </c>
      <c r="B4" s="142" t="s">
        <v>43</v>
      </c>
      <c r="C4" s="237" t="s">
        <v>44</v>
      </c>
      <c r="D4" s="238"/>
      <c r="E4" s="238"/>
      <c r="F4" s="238"/>
      <c r="G4" s="239"/>
      <c r="AG4" t="s">
        <v>78</v>
      </c>
    </row>
    <row r="5" spans="1:60" x14ac:dyDescent="0.2">
      <c r="D5" s="10"/>
    </row>
    <row r="6" spans="1:60" ht="38.25" x14ac:dyDescent="0.2">
      <c r="A6" s="144" t="s">
        <v>79</v>
      </c>
      <c r="B6" s="146" t="s">
        <v>80</v>
      </c>
      <c r="C6" s="146" t="s">
        <v>81</v>
      </c>
      <c r="D6" s="145" t="s">
        <v>82</v>
      </c>
      <c r="E6" s="144" t="s">
        <v>83</v>
      </c>
      <c r="F6" s="143" t="s">
        <v>84</v>
      </c>
      <c r="G6" s="144" t="s">
        <v>31</v>
      </c>
      <c r="H6" s="147" t="s">
        <v>32</v>
      </c>
      <c r="I6" s="147" t="s">
        <v>85</v>
      </c>
      <c r="J6" s="147" t="s">
        <v>33</v>
      </c>
      <c r="K6" s="147" t="s">
        <v>86</v>
      </c>
      <c r="L6" s="147" t="s">
        <v>87</v>
      </c>
      <c r="M6" s="147" t="s">
        <v>88</v>
      </c>
      <c r="N6" s="147" t="s">
        <v>89</v>
      </c>
      <c r="O6" s="147" t="s">
        <v>90</v>
      </c>
      <c r="P6" s="147" t="s">
        <v>91</v>
      </c>
      <c r="Q6" s="147" t="s">
        <v>92</v>
      </c>
      <c r="R6" s="147" t="s">
        <v>93</v>
      </c>
      <c r="S6" s="147" t="s">
        <v>94</v>
      </c>
      <c r="T6" s="147" t="s">
        <v>95</v>
      </c>
      <c r="U6" s="147" t="s">
        <v>96</v>
      </c>
      <c r="V6" s="147" t="s">
        <v>97</v>
      </c>
      <c r="W6" s="147" t="s">
        <v>98</v>
      </c>
      <c r="X6" s="147" t="s">
        <v>99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3" t="s">
        <v>100</v>
      </c>
      <c r="B8" s="154"/>
      <c r="C8" s="171" t="s">
        <v>70</v>
      </c>
      <c r="D8" s="155"/>
      <c r="E8" s="156"/>
      <c r="F8" s="157"/>
      <c r="G8" s="158">
        <f>SUMIF(AG9:AG17,"&lt;&gt;NOR",G9:G17)</f>
        <v>0</v>
      </c>
      <c r="H8" s="152"/>
      <c r="I8" s="152">
        <f>SUM(I9:I17)</f>
        <v>7277.48</v>
      </c>
      <c r="J8" s="152"/>
      <c r="K8" s="152">
        <f>SUM(K9:K17)</f>
        <v>6428.08</v>
      </c>
      <c r="L8" s="152"/>
      <c r="M8" s="152">
        <f>SUM(M9:M17)</f>
        <v>0</v>
      </c>
      <c r="N8" s="152"/>
      <c r="O8" s="152">
        <f>SUM(O9:O17)</f>
        <v>0.23</v>
      </c>
      <c r="P8" s="152"/>
      <c r="Q8" s="152">
        <f>SUM(Q9:Q17)</f>
        <v>0.48</v>
      </c>
      <c r="R8" s="152"/>
      <c r="S8" s="152"/>
      <c r="T8" s="152"/>
      <c r="U8" s="152"/>
      <c r="V8" s="152">
        <f>SUM(V9:V17)</f>
        <v>14.010000000000002</v>
      </c>
      <c r="W8" s="152"/>
      <c r="X8" s="152"/>
      <c r="AG8" t="s">
        <v>101</v>
      </c>
    </row>
    <row r="9" spans="1:60" ht="22.5" outlineLevel="1" x14ac:dyDescent="0.2">
      <c r="A9" s="165">
        <v>1</v>
      </c>
      <c r="B9" s="166" t="s">
        <v>112</v>
      </c>
      <c r="C9" s="172" t="s">
        <v>130</v>
      </c>
      <c r="D9" s="167" t="s">
        <v>102</v>
      </c>
      <c r="E9" s="168">
        <v>14</v>
      </c>
      <c r="F9" s="169">
        <v>0</v>
      </c>
      <c r="G9" s="170">
        <f t="shared" ref="G9:G17" si="0">ROUND(E9*F9,2)</f>
        <v>0</v>
      </c>
      <c r="H9" s="151">
        <v>29.44</v>
      </c>
      <c r="I9" s="151">
        <f t="shared" ref="I9:I17" si="1">ROUND(E9*H9,2)</f>
        <v>412.16</v>
      </c>
      <c r="J9" s="151">
        <v>31.26</v>
      </c>
      <c r="K9" s="151">
        <f t="shared" ref="K9:K17" si="2">ROUND(E9*J9,2)</f>
        <v>437.64</v>
      </c>
      <c r="L9" s="151">
        <v>21</v>
      </c>
      <c r="M9" s="151">
        <f t="shared" ref="M9:M17" si="3">G9*(1+L9/100)</f>
        <v>0</v>
      </c>
      <c r="N9" s="151">
        <v>1.1E-4</v>
      </c>
      <c r="O9" s="151">
        <f t="shared" ref="O9:O17" si="4">ROUND(E9*N9,2)</f>
        <v>0</v>
      </c>
      <c r="P9" s="151">
        <v>0</v>
      </c>
      <c r="Q9" s="151">
        <f t="shared" ref="Q9:Q17" si="5">ROUND(E9*P9,2)</f>
        <v>0</v>
      </c>
      <c r="R9" s="151"/>
      <c r="S9" s="151" t="s">
        <v>103</v>
      </c>
      <c r="T9" s="151" t="s">
        <v>103</v>
      </c>
      <c r="U9" s="151">
        <v>6.2E-2</v>
      </c>
      <c r="V9" s="151">
        <f t="shared" ref="V9:V17" si="6">ROUND(E9*U9,2)</f>
        <v>0.87</v>
      </c>
      <c r="W9" s="151"/>
      <c r="X9" s="151" t="s">
        <v>104</v>
      </c>
      <c r="Y9" s="148"/>
      <c r="Z9" s="148"/>
      <c r="AA9" s="148"/>
      <c r="AB9" s="148"/>
      <c r="AC9" s="148"/>
      <c r="AD9" s="148"/>
      <c r="AE9" s="148"/>
      <c r="AF9" s="148"/>
      <c r="AG9" s="148" t="s">
        <v>105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65">
        <v>5</v>
      </c>
      <c r="B10" s="166" t="s">
        <v>113</v>
      </c>
      <c r="C10" s="172" t="s">
        <v>131</v>
      </c>
      <c r="D10" s="167" t="s">
        <v>102</v>
      </c>
      <c r="E10" s="168">
        <v>14</v>
      </c>
      <c r="F10" s="169">
        <v>0</v>
      </c>
      <c r="G10" s="170">
        <f t="shared" si="0"/>
        <v>0</v>
      </c>
      <c r="H10" s="151">
        <v>365.7</v>
      </c>
      <c r="I10" s="151">
        <f t="shared" si="1"/>
        <v>5119.8</v>
      </c>
      <c r="J10" s="151">
        <v>36.299999999999997</v>
      </c>
      <c r="K10" s="151">
        <f t="shared" si="2"/>
        <v>508.2</v>
      </c>
      <c r="L10" s="151">
        <v>21</v>
      </c>
      <c r="M10" s="151">
        <f t="shared" si="3"/>
        <v>0</v>
      </c>
      <c r="N10" s="151">
        <v>2.5999999999999998E-4</v>
      </c>
      <c r="O10" s="151">
        <f t="shared" si="4"/>
        <v>0</v>
      </c>
      <c r="P10" s="151">
        <v>0</v>
      </c>
      <c r="Q10" s="151">
        <f t="shared" si="5"/>
        <v>0</v>
      </c>
      <c r="R10" s="151"/>
      <c r="S10" s="151" t="s">
        <v>103</v>
      </c>
      <c r="T10" s="151" t="s">
        <v>103</v>
      </c>
      <c r="U10" s="151">
        <v>7.1999999999999995E-2</v>
      </c>
      <c r="V10" s="151">
        <f t="shared" si="6"/>
        <v>1.01</v>
      </c>
      <c r="W10" s="151"/>
      <c r="X10" s="151" t="s">
        <v>104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65">
        <v>6</v>
      </c>
      <c r="B11" s="166" t="s">
        <v>114</v>
      </c>
      <c r="C11" s="172" t="s">
        <v>106</v>
      </c>
      <c r="D11" s="167" t="s">
        <v>102</v>
      </c>
      <c r="E11" s="168">
        <v>14</v>
      </c>
      <c r="F11" s="169">
        <v>0</v>
      </c>
      <c r="G11" s="170">
        <f t="shared" si="0"/>
        <v>0</v>
      </c>
      <c r="H11" s="151">
        <v>0</v>
      </c>
      <c r="I11" s="151">
        <f t="shared" si="1"/>
        <v>0</v>
      </c>
      <c r="J11" s="151">
        <v>66.2</v>
      </c>
      <c r="K11" s="151">
        <f t="shared" si="2"/>
        <v>926.8</v>
      </c>
      <c r="L11" s="151">
        <v>21</v>
      </c>
      <c r="M11" s="151">
        <f t="shared" si="3"/>
        <v>0</v>
      </c>
      <c r="N11" s="151">
        <v>0</v>
      </c>
      <c r="O11" s="151">
        <f t="shared" si="4"/>
        <v>0</v>
      </c>
      <c r="P11" s="151">
        <v>0</v>
      </c>
      <c r="Q11" s="151">
        <f t="shared" si="5"/>
        <v>0</v>
      </c>
      <c r="R11" s="151"/>
      <c r="S11" s="151" t="s">
        <v>103</v>
      </c>
      <c r="T11" s="151" t="s">
        <v>103</v>
      </c>
      <c r="U11" s="151">
        <v>0.14399999999999999</v>
      </c>
      <c r="V11" s="151">
        <f t="shared" si="6"/>
        <v>2.02</v>
      </c>
      <c r="W11" s="151"/>
      <c r="X11" s="151" t="s">
        <v>104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105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5">
        <v>8</v>
      </c>
      <c r="B12" s="166" t="s">
        <v>115</v>
      </c>
      <c r="C12" s="172" t="s">
        <v>107</v>
      </c>
      <c r="D12" s="167" t="s">
        <v>102</v>
      </c>
      <c r="E12" s="168">
        <v>14</v>
      </c>
      <c r="F12" s="169">
        <v>0</v>
      </c>
      <c r="G12" s="170">
        <f t="shared" si="0"/>
        <v>0</v>
      </c>
      <c r="H12" s="151">
        <v>124.68</v>
      </c>
      <c r="I12" s="151">
        <f t="shared" si="1"/>
        <v>1745.52</v>
      </c>
      <c r="J12" s="151">
        <v>194.82</v>
      </c>
      <c r="K12" s="151">
        <f t="shared" si="2"/>
        <v>2727.48</v>
      </c>
      <c r="L12" s="151">
        <v>21</v>
      </c>
      <c r="M12" s="151">
        <f t="shared" si="3"/>
        <v>0</v>
      </c>
      <c r="N12" s="151">
        <v>1.6320000000000001E-2</v>
      </c>
      <c r="O12" s="151">
        <f t="shared" si="4"/>
        <v>0.23</v>
      </c>
      <c r="P12" s="151">
        <v>0</v>
      </c>
      <c r="Q12" s="151">
        <f t="shared" si="5"/>
        <v>0</v>
      </c>
      <c r="R12" s="151"/>
      <c r="S12" s="151" t="s">
        <v>103</v>
      </c>
      <c r="T12" s="151" t="s">
        <v>103</v>
      </c>
      <c r="U12" s="151">
        <v>0.42899999999999999</v>
      </c>
      <c r="V12" s="151">
        <f t="shared" si="6"/>
        <v>6.01</v>
      </c>
      <c r="W12" s="151"/>
      <c r="X12" s="151" t="s">
        <v>104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5">
        <v>9</v>
      </c>
      <c r="B13" s="166" t="s">
        <v>116</v>
      </c>
      <c r="C13" s="172" t="s">
        <v>128</v>
      </c>
      <c r="D13" s="167" t="s">
        <v>102</v>
      </c>
      <c r="E13" s="168">
        <v>14</v>
      </c>
      <c r="F13" s="169">
        <v>0</v>
      </c>
      <c r="G13" s="170">
        <f t="shared" si="0"/>
        <v>0</v>
      </c>
      <c r="H13" s="151">
        <v>0</v>
      </c>
      <c r="I13" s="151">
        <f t="shared" si="1"/>
        <v>0</v>
      </c>
      <c r="J13" s="151">
        <v>37.700000000000003</v>
      </c>
      <c r="K13" s="151">
        <f t="shared" si="2"/>
        <v>527.79999999999995</v>
      </c>
      <c r="L13" s="151">
        <v>21</v>
      </c>
      <c r="M13" s="151">
        <f t="shared" si="3"/>
        <v>0</v>
      </c>
      <c r="N13" s="151">
        <v>0</v>
      </c>
      <c r="O13" s="151">
        <f t="shared" si="4"/>
        <v>0</v>
      </c>
      <c r="P13" s="151">
        <v>2.3800000000000002E-2</v>
      </c>
      <c r="Q13" s="151">
        <f t="shared" si="5"/>
        <v>0.33</v>
      </c>
      <c r="R13" s="151"/>
      <c r="S13" s="151" t="s">
        <v>103</v>
      </c>
      <c r="T13" s="151" t="s">
        <v>103</v>
      </c>
      <c r="U13" s="151">
        <v>8.2000000000000003E-2</v>
      </c>
      <c r="V13" s="151">
        <f t="shared" si="6"/>
        <v>1.1499999999999999</v>
      </c>
      <c r="W13" s="151"/>
      <c r="X13" s="151" t="s">
        <v>104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5">
        <v>10</v>
      </c>
      <c r="B14" s="166" t="s">
        <v>117</v>
      </c>
      <c r="C14" s="172" t="s">
        <v>126</v>
      </c>
      <c r="D14" s="167" t="s">
        <v>102</v>
      </c>
      <c r="E14" s="168">
        <v>14</v>
      </c>
      <c r="F14" s="169">
        <v>0</v>
      </c>
      <c r="G14" s="170">
        <f t="shared" si="0"/>
        <v>0</v>
      </c>
      <c r="H14" s="151">
        <v>0</v>
      </c>
      <c r="I14" s="151">
        <f t="shared" si="1"/>
        <v>0</v>
      </c>
      <c r="J14" s="151">
        <v>37.700000000000003</v>
      </c>
      <c r="K14" s="151">
        <f t="shared" si="2"/>
        <v>527.79999999999995</v>
      </c>
      <c r="L14" s="151">
        <v>21</v>
      </c>
      <c r="M14" s="151">
        <f t="shared" si="3"/>
        <v>0</v>
      </c>
      <c r="N14" s="151">
        <v>0</v>
      </c>
      <c r="O14" s="151">
        <f t="shared" si="4"/>
        <v>0</v>
      </c>
      <c r="P14" s="151">
        <v>1.057E-2</v>
      </c>
      <c r="Q14" s="151">
        <f t="shared" si="5"/>
        <v>0.15</v>
      </c>
      <c r="R14" s="151"/>
      <c r="S14" s="151" t="s">
        <v>103</v>
      </c>
      <c r="T14" s="151" t="s">
        <v>103</v>
      </c>
      <c r="U14" s="151">
        <v>8.2000000000000003E-2</v>
      </c>
      <c r="V14" s="151">
        <f t="shared" si="6"/>
        <v>1.1499999999999999</v>
      </c>
      <c r="W14" s="151"/>
      <c r="X14" s="151" t="s">
        <v>104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5">
        <v>11</v>
      </c>
      <c r="B15" s="166" t="s">
        <v>118</v>
      </c>
      <c r="C15" s="172" t="s">
        <v>129</v>
      </c>
      <c r="D15" s="167" t="s">
        <v>123</v>
      </c>
      <c r="E15" s="168">
        <v>1</v>
      </c>
      <c r="F15" s="169">
        <v>0</v>
      </c>
      <c r="G15" s="170">
        <f t="shared" si="0"/>
        <v>0</v>
      </c>
      <c r="H15" s="151">
        <v>0</v>
      </c>
      <c r="I15" s="151">
        <f t="shared" si="1"/>
        <v>0</v>
      </c>
      <c r="J15" s="151">
        <v>14.3</v>
      </c>
      <c r="K15" s="151">
        <f t="shared" si="2"/>
        <v>14.3</v>
      </c>
      <c r="L15" s="151">
        <v>21</v>
      </c>
      <c r="M15" s="151">
        <f t="shared" si="3"/>
        <v>0</v>
      </c>
      <c r="N15" s="151">
        <v>0</v>
      </c>
      <c r="O15" s="151">
        <f t="shared" si="4"/>
        <v>0</v>
      </c>
      <c r="P15" s="151">
        <v>0</v>
      </c>
      <c r="Q15" s="151">
        <f t="shared" si="5"/>
        <v>0</v>
      </c>
      <c r="R15" s="151"/>
      <c r="S15" s="151" t="s">
        <v>103</v>
      </c>
      <c r="T15" s="151" t="s">
        <v>103</v>
      </c>
      <c r="U15" s="151">
        <v>3.1E-2</v>
      </c>
      <c r="V15" s="151">
        <f t="shared" si="6"/>
        <v>0.03</v>
      </c>
      <c r="W15" s="151"/>
      <c r="X15" s="151" t="s">
        <v>104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105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5">
        <v>12</v>
      </c>
      <c r="B16" s="166" t="s">
        <v>119</v>
      </c>
      <c r="C16" s="172" t="s">
        <v>124</v>
      </c>
      <c r="D16" s="167" t="s">
        <v>123</v>
      </c>
      <c r="E16" s="168">
        <v>1</v>
      </c>
      <c r="F16" s="169">
        <v>0</v>
      </c>
      <c r="G16" s="170">
        <f t="shared" si="0"/>
        <v>0</v>
      </c>
      <c r="H16" s="151">
        <v>0</v>
      </c>
      <c r="I16" s="151">
        <f t="shared" si="1"/>
        <v>0</v>
      </c>
      <c r="J16" s="151">
        <v>23.9</v>
      </c>
      <c r="K16" s="151">
        <f t="shared" si="2"/>
        <v>23.9</v>
      </c>
      <c r="L16" s="151">
        <v>21</v>
      </c>
      <c r="M16" s="151">
        <f t="shared" si="3"/>
        <v>0</v>
      </c>
      <c r="N16" s="151">
        <v>0</v>
      </c>
      <c r="O16" s="151">
        <f t="shared" si="4"/>
        <v>0</v>
      </c>
      <c r="P16" s="151">
        <v>0</v>
      </c>
      <c r="Q16" s="151">
        <f t="shared" si="5"/>
        <v>0</v>
      </c>
      <c r="R16" s="151"/>
      <c r="S16" s="151" t="s">
        <v>103</v>
      </c>
      <c r="T16" s="151" t="s">
        <v>103</v>
      </c>
      <c r="U16" s="151">
        <v>5.1999999999999998E-2</v>
      </c>
      <c r="V16" s="151">
        <f t="shared" si="6"/>
        <v>0.05</v>
      </c>
      <c r="W16" s="151"/>
      <c r="X16" s="151" t="s">
        <v>104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5">
        <v>13</v>
      </c>
      <c r="B17" s="166" t="s">
        <v>120</v>
      </c>
      <c r="C17" s="172" t="s">
        <v>108</v>
      </c>
      <c r="D17" s="167" t="s">
        <v>109</v>
      </c>
      <c r="E17" s="168">
        <v>0.56000000000000005</v>
      </c>
      <c r="F17" s="169">
        <v>0</v>
      </c>
      <c r="G17" s="170">
        <f t="shared" si="0"/>
        <v>0</v>
      </c>
      <c r="H17" s="151">
        <v>0</v>
      </c>
      <c r="I17" s="151">
        <f t="shared" si="1"/>
        <v>0</v>
      </c>
      <c r="J17" s="151">
        <v>1311</v>
      </c>
      <c r="K17" s="151">
        <f t="shared" si="2"/>
        <v>734.16</v>
      </c>
      <c r="L17" s="151">
        <v>21</v>
      </c>
      <c r="M17" s="151">
        <f t="shared" si="3"/>
        <v>0</v>
      </c>
      <c r="N17" s="151">
        <v>0</v>
      </c>
      <c r="O17" s="151">
        <f t="shared" si="4"/>
        <v>0</v>
      </c>
      <c r="P17" s="151">
        <v>0</v>
      </c>
      <c r="Q17" s="151">
        <f t="shared" si="5"/>
        <v>0</v>
      </c>
      <c r="R17" s="151"/>
      <c r="S17" s="151" t="s">
        <v>103</v>
      </c>
      <c r="T17" s="151" t="s">
        <v>103</v>
      </c>
      <c r="U17" s="151">
        <v>3.0750000000000002</v>
      </c>
      <c r="V17" s="151">
        <f t="shared" si="6"/>
        <v>1.72</v>
      </c>
      <c r="W17" s="151"/>
      <c r="X17" s="151" t="s">
        <v>104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3" t="s">
        <v>100</v>
      </c>
      <c r="B18" s="154"/>
      <c r="C18" s="171" t="s">
        <v>72</v>
      </c>
      <c r="D18" s="155"/>
      <c r="E18" s="156"/>
      <c r="F18" s="157"/>
      <c r="G18" s="158">
        <f>SUMIF(AG19:AG20,"&lt;&gt;NOR",G19:G20)</f>
        <v>0</v>
      </c>
      <c r="H18" s="152"/>
      <c r="I18" s="152">
        <f>SUM(I19:I20)</f>
        <v>1284.78</v>
      </c>
      <c r="J18" s="152"/>
      <c r="K18" s="152">
        <f>SUM(K19:K20)</f>
        <v>1264.6199999999999</v>
      </c>
      <c r="L18" s="152"/>
      <c r="M18" s="152">
        <f>SUM(M19:M20)</f>
        <v>0</v>
      </c>
      <c r="N18" s="152"/>
      <c r="O18" s="152">
        <f>SUM(O19:O20)</f>
        <v>0</v>
      </c>
      <c r="P18" s="152"/>
      <c r="Q18" s="152">
        <f>SUM(Q19:Q20)</f>
        <v>0</v>
      </c>
      <c r="R18" s="152"/>
      <c r="S18" s="152"/>
      <c r="T18" s="152"/>
      <c r="U18" s="152"/>
      <c r="V18" s="152">
        <f>SUM(V19:V20)</f>
        <v>2.7199999999999998</v>
      </c>
      <c r="W18" s="152"/>
      <c r="X18" s="152"/>
      <c r="AG18" t="s">
        <v>101</v>
      </c>
    </row>
    <row r="19" spans="1:60" ht="33.75" outlineLevel="1" x14ac:dyDescent="0.2">
      <c r="A19" s="165">
        <v>14</v>
      </c>
      <c r="B19" s="166" t="s">
        <v>121</v>
      </c>
      <c r="C19" s="172" t="s">
        <v>127</v>
      </c>
      <c r="D19" s="167" t="s">
        <v>125</v>
      </c>
      <c r="E19" s="168">
        <v>14</v>
      </c>
      <c r="F19" s="169">
        <v>0</v>
      </c>
      <c r="G19" s="170">
        <f>ROUND(E19*F19,2)</f>
        <v>0</v>
      </c>
      <c r="H19" s="151">
        <v>64.989999999999995</v>
      </c>
      <c r="I19" s="151">
        <f>ROUND(E19*H19,2)</f>
        <v>909.86</v>
      </c>
      <c r="J19" s="151">
        <v>63.01</v>
      </c>
      <c r="K19" s="151">
        <f>ROUND(E19*J19,2)</f>
        <v>882.14</v>
      </c>
      <c r="L19" s="151">
        <v>21</v>
      </c>
      <c r="M19" s="151">
        <f>G19*(1+L19/100)</f>
        <v>0</v>
      </c>
      <c r="N19" s="151">
        <v>3.2000000000000003E-4</v>
      </c>
      <c r="O19" s="151">
        <f>ROUND(E19*N19,2)</f>
        <v>0</v>
      </c>
      <c r="P19" s="151">
        <v>0</v>
      </c>
      <c r="Q19" s="151">
        <f>ROUND(E19*P19,2)</f>
        <v>0</v>
      </c>
      <c r="R19" s="151"/>
      <c r="S19" s="151" t="s">
        <v>103</v>
      </c>
      <c r="T19" s="151" t="s">
        <v>103</v>
      </c>
      <c r="U19" s="151">
        <v>0.125</v>
      </c>
      <c r="V19" s="151">
        <f>ROUND(E19*U19,2)</f>
        <v>1.75</v>
      </c>
      <c r="W19" s="151"/>
      <c r="X19" s="151" t="s">
        <v>104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105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9">
        <v>15</v>
      </c>
      <c r="B20" s="160" t="s">
        <v>122</v>
      </c>
      <c r="C20" s="173" t="s">
        <v>110</v>
      </c>
      <c r="D20" s="161" t="s">
        <v>125</v>
      </c>
      <c r="E20" s="162">
        <v>14</v>
      </c>
      <c r="F20" s="163">
        <v>0</v>
      </c>
      <c r="G20" s="164">
        <f>ROUND(E20*F20,2)</f>
        <v>0</v>
      </c>
      <c r="H20" s="151">
        <v>26.78</v>
      </c>
      <c r="I20" s="151">
        <f>ROUND(E20*H20,2)</f>
        <v>374.92</v>
      </c>
      <c r="J20" s="151">
        <v>27.32</v>
      </c>
      <c r="K20" s="151">
        <f>ROUND(E20*J20,2)</f>
        <v>382.48</v>
      </c>
      <c r="L20" s="151">
        <v>21</v>
      </c>
      <c r="M20" s="151">
        <f>G20*(1+L20/100)</f>
        <v>0</v>
      </c>
      <c r="N20" s="151">
        <v>1.7000000000000001E-4</v>
      </c>
      <c r="O20" s="151">
        <f>ROUND(E20*N20,2)</f>
        <v>0</v>
      </c>
      <c r="P20" s="151">
        <v>0</v>
      </c>
      <c r="Q20" s="151">
        <f>ROUND(E20*P20,2)</f>
        <v>0</v>
      </c>
      <c r="R20" s="151"/>
      <c r="S20" s="151" t="s">
        <v>103</v>
      </c>
      <c r="T20" s="151" t="s">
        <v>103</v>
      </c>
      <c r="U20" s="151">
        <v>6.9000000000000006E-2</v>
      </c>
      <c r="V20" s="151">
        <f>ROUND(E20*U20,2)</f>
        <v>0.97</v>
      </c>
      <c r="W20" s="151"/>
      <c r="X20" s="151" t="s">
        <v>104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3"/>
      <c r="B21" s="4"/>
      <c r="C21" s="174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v>15</v>
      </c>
      <c r="AF21">
        <v>21</v>
      </c>
      <c r="AG21" t="s">
        <v>87</v>
      </c>
    </row>
    <row r="22" spans="1:60" ht="15" x14ac:dyDescent="0.2">
      <c r="C22" s="175"/>
      <c r="D22" s="10"/>
      <c r="AG22" t="s">
        <v>111</v>
      </c>
    </row>
    <row r="23" spans="1:60" ht="15" x14ac:dyDescent="0.2">
      <c r="C23" s="175"/>
      <c r="D23" s="10"/>
    </row>
    <row r="24" spans="1:60" ht="15" x14ac:dyDescent="0.2">
      <c r="C24" s="175"/>
      <c r="D24" s="10"/>
    </row>
    <row r="25" spans="1:60" ht="15" x14ac:dyDescent="0.2">
      <c r="C25" s="175"/>
      <c r="D25" s="10"/>
    </row>
    <row r="26" spans="1:60" ht="15" x14ac:dyDescent="0.2">
      <c r="C26" s="175"/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SO.01.2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SO.01.2 Pol'!Názvy_tisku</vt:lpstr>
      <vt:lpstr>oadresa</vt:lpstr>
      <vt:lpstr>Stavba!Objednatel</vt:lpstr>
      <vt:lpstr>Stavba!Objekt</vt:lpstr>
      <vt:lpstr>'SO.01 SO.01.2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Jiří Havel</cp:lastModifiedBy>
  <cp:lastPrinted>2019-03-19T12:27:02Z</cp:lastPrinted>
  <dcterms:created xsi:type="dcterms:W3CDTF">2009-04-08T07:15:50Z</dcterms:created>
  <dcterms:modified xsi:type="dcterms:W3CDTF">2021-10-01T06:52:24Z</dcterms:modified>
</cp:coreProperties>
</file>