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dek\Desktop\Rozpočet+VV-tělocvična 09_24\"/>
    </mc:Choice>
  </mc:AlternateContent>
  <xr:revisionPtr revIDLastSave="0" documentId="8_{CD14EB03-2F98-41AC-9FD5-6515B183719F}" xr6:coauthVersionLast="47" xr6:coauthVersionMax="47" xr10:uidLastSave="{00000000-0000-0000-0000-000000000000}"/>
  <bookViews>
    <workbookView xWindow="-110" yWindow="-110" windowWidth="38620" windowHeight="2110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D.1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'D.1.5 Pol'!$A$1:$X$87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" i="12" l="1"/>
  <c r="G18" i="12"/>
  <c r="I54" i="1" l="1"/>
  <c r="G21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5" i="12" s="1"/>
  <c r="I57" i="1" s="1"/>
  <c r="G66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 s="1"/>
  <c r="I56" i="1" s="1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 s="1"/>
  <c r="I55" i="1" s="1"/>
  <c r="G23" i="12"/>
  <c r="G22" i="12"/>
  <c r="G20" i="12"/>
  <c r="G17" i="12"/>
  <c r="G16" i="12"/>
  <c r="G15" i="12"/>
  <c r="G14" i="12" s="1"/>
  <c r="I53" i="1" s="1"/>
  <c r="G13" i="12"/>
  <c r="G12" i="12"/>
  <c r="G9" i="12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G8" i="12" l="1"/>
  <c r="I52" i="1" s="1"/>
  <c r="I16" i="1" s="1"/>
  <c r="I17" i="1"/>
  <c r="I58" i="1"/>
  <c r="J57" i="1" s="1"/>
  <c r="J39" i="1"/>
  <c r="J42" i="1" s="1"/>
  <c r="J40" i="1"/>
  <c r="I21" i="1" l="1"/>
  <c r="G25" i="1" s="1"/>
  <c r="G26" i="1" s="1"/>
  <c r="G29" i="1" s="1"/>
  <c r="J54" i="1"/>
  <c r="J56" i="1"/>
  <c r="J55" i="1"/>
  <c r="J52" i="1"/>
  <c r="J53" i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Rostislav Forejt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<sst xmlns="http://schemas.openxmlformats.org/spreadsheetml/2006/main" count="663" uniqueCount="268">
  <si>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</si>
  <si>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</si>
  <si>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</si>
  <si>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</si>
  <si>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</si>
  <si>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</si>
  <si>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</si>
  <si>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</si>
  <si>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</si>
  <si>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</si>
  <si>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</si>
  <si>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</si>
  <si>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</si>
  <si>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</si>
  <si>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</si>
  <si>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</si>
  <si>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</si>
  <si>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</si>
  <si>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</si>
  <si>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</si>
  <si>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</si>
  <si>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</si>
  <si>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</si>
  <si>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</si>
  <si>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</si>
  <si>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</si>
  <si>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</si>
  <si>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</si>
  <si>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</si>
  <si>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</si>
  <si>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</si>
  <si>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</si>
  <si>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</si>
  <si>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</si>
  <si>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</si>
  <si>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</si>
  <si>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</si>
  <si>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</si>
  <si>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</si>
  <si>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</si>
  <si>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</si>
  <si>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</si>
  <si>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</si>
  <si>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D.1.4.3</t>
  </si>
  <si>
    <t>Vytápění</t>
  </si>
  <si>
    <t>Rekonstrukce vytápění</t>
  </si>
  <si>
    <t>Objekt:</t>
  </si>
  <si>
    <t>Rozpočet:</t>
  </si>
  <si>
    <t>14-23</t>
  </si>
  <si>
    <t>REKONSTRUKCE ŤELOCVIČNY ZŠ NOVOMĚSTSKÁ 21, BRNO</t>
  </si>
  <si>
    <t>Statutární město Brno - Statutární město Brno, městská část Brno-Řečkovice a Mokrá Hora</t>
  </si>
  <si>
    <t>Palackého nám. 11</t>
  </si>
  <si>
    <t>Brno</t>
  </si>
  <si>
    <t>62100</t>
  </si>
  <si>
    <t>44992785</t>
  </si>
  <si>
    <t>CZ44992785</t>
  </si>
  <si>
    <t>Stavba</t>
  </si>
  <si>
    <t>Celkem za stavbu</t>
  </si>
  <si>
    <t>CZK</t>
  </si>
  <si>
    <t>#POPS</t>
  </si>
  <si>
    <t>Popis stavby: 14-23 - REKONSTRUKCE ŤELOCVIČNY ZŠ NOVOMĚSTSKÁ 21, BRNO</t>
  </si>
  <si>
    <t>#POPO</t>
  </si>
  <si>
    <t>#POPR</t>
  </si>
  <si>
    <t>Popis rozpočtu: D.1.4.3 - Vytápění</t>
  </si>
  <si>
    <t>Rekapitulace dílů</t>
  </si>
  <si>
    <t>Typ dílu</t>
  </si>
  <si>
    <t>96</t>
  </si>
  <si>
    <t>Bourání konstrukcí</t>
  </si>
  <si>
    <t>713</t>
  </si>
  <si>
    <t>Izolace tepelné</t>
  </si>
  <si>
    <t>730</t>
  </si>
  <si>
    <t>Ústřední vytápění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</si>
  <si>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</si>
  <si>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</si>
  <si>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</si>
  <si>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</si>
  <si>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</si>
  <si>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</si>
  <si>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</si>
  <si>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</si>
  <si>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</si>
  <si>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</si>
  <si>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</si>
  <si>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</si>
  <si>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</si>
  <si>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</si>
  <si>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</si>
  <si>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</si>
  <si>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</si>
  <si>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</si>
  <si>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</si>
  <si>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</si>
  <si>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</si>
  <si>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</si>
  <si>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</si>
  <si>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</si>
  <si>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</si>
  <si>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</si>
  <si>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</si>
  <si>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</si>
  <si>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</si>
  <si>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</si>
  <si>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</si>
  <si>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</si>
  <si>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</si>
  <si>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</si>
  <si>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</si>
  <si>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965081713</t>
  </si>
  <si>
    <t>Bourání dlažeb keramických tl.10 mm, nad 1 m2 ručně, dlaždice keramické</t>
  </si>
  <si>
    <t>m2</t>
  </si>
  <si>
    <t>RTS 23/ II</t>
  </si>
  <si>
    <t>Práce</t>
  </si>
  <si>
    <t>POL1_</t>
  </si>
  <si>
    <t>5*0,2*2</t>
  </si>
  <si>
    <t>VV</t>
  </si>
  <si>
    <t>4*0,2*2</t>
  </si>
  <si>
    <t>974031154</t>
  </si>
  <si>
    <t>Vysekání rýh ve zdi cihelné 10 x 15 cm</t>
  </si>
  <si>
    <t>m</t>
  </si>
  <si>
    <t>974042564</t>
  </si>
  <si>
    <t>Vysekání rýh v podlaze betonové, 15x15 cm</t>
  </si>
  <si>
    <t>722181214</t>
  </si>
  <si>
    <t>Izolace návleková tl. stěny 20 mm vnitřní průměr 15 mm</t>
  </si>
  <si>
    <t>Izolace návleková tl. stěny 20 mm vnitřní průměr 18 mm</t>
  </si>
  <si>
    <t>Izolace návleková tl. stěny 20 mm vnitřní průměr 22 mm</t>
  </si>
  <si>
    <t>998713201</t>
  </si>
  <si>
    <t>Přesun hmot pro izolace tepelné, výšky do 6 m</t>
  </si>
  <si>
    <t>RTS 23/ I</t>
  </si>
  <si>
    <t>Přesun hmot</t>
  </si>
  <si>
    <t>POL7_</t>
  </si>
  <si>
    <t>730000001</t>
  </si>
  <si>
    <t xml:space="preserve">Topná zkouška  </t>
  </si>
  <si>
    <t xml:space="preserve">hod   </t>
  </si>
  <si>
    <t>Vlastní</t>
  </si>
  <si>
    <t>Indiv</t>
  </si>
  <si>
    <t>730000002</t>
  </si>
  <si>
    <t>Doregulování s vyvážení systému</t>
  </si>
  <si>
    <t xml:space="preserve">kpl  </t>
  </si>
  <si>
    <t>733113113</t>
  </si>
  <si>
    <t>Příplatek za zhotovení přípojky DN 15</t>
  </si>
  <si>
    <t>kus</t>
  </si>
  <si>
    <t>733110806</t>
  </si>
  <si>
    <t>Demontáž potrubí ocelového závitového do DN 15-32</t>
  </si>
  <si>
    <t>733110808</t>
  </si>
  <si>
    <t>Demontáž potrubí ocelového závitového do DN 32-50</t>
  </si>
  <si>
    <t>733110810</t>
  </si>
  <si>
    <t>Demontáž potrubí ocelového závitového do DN 50-80</t>
  </si>
  <si>
    <t>733161902</t>
  </si>
  <si>
    <t>Propojení měděného potrubí vytápění D 15 mm</t>
  </si>
  <si>
    <t>733161904</t>
  </si>
  <si>
    <t>Propojení měděného potrubí vytápění D 22 mm</t>
  </si>
  <si>
    <t>733161905</t>
  </si>
  <si>
    <t>Propojení měděného potrubí vytápění D 28 mm</t>
  </si>
  <si>
    <t>733161906</t>
  </si>
  <si>
    <t>Propojení měděného potrubí vytápění D 35 mm</t>
  </si>
  <si>
    <t>733164102</t>
  </si>
  <si>
    <t>Montáž potrubí z měděných trubek vytápění D 15 mm spojované lisováním</t>
  </si>
  <si>
    <t>733164103</t>
  </si>
  <si>
    <t>Montáž potrubí z měděných trubek vytápění D 18 mm spojované lisováním</t>
  </si>
  <si>
    <t>733164104</t>
  </si>
  <si>
    <t>Montáž potrubí z měděných trubek vytápění D 22 mm spojovaného lisováním</t>
  </si>
  <si>
    <t>733164105</t>
  </si>
  <si>
    <t>Montáž potrubí z měděných trubek vytápění D 28 mm spojovaného lisováním</t>
  </si>
  <si>
    <t>733164106</t>
  </si>
  <si>
    <t>Montáž potrubí z měděných trubek vytápění D 35 mm spojovaného lisováním</t>
  </si>
  <si>
    <t>733190306</t>
  </si>
  <si>
    <t>Tlaková zkouška Cu potrubí do D 35</t>
  </si>
  <si>
    <t>733000340</t>
  </si>
  <si>
    <t>Zhotovení redukce kováním přes 1DN, DN 25/20 mm</t>
  </si>
  <si>
    <t>733000341</t>
  </si>
  <si>
    <t>Zhotovení redukce kováním přes 1DN, DN 40/25 mm</t>
  </si>
  <si>
    <t>733000342</t>
  </si>
  <si>
    <t>Zhotovení redukce kováním přes 1DN, DN 32/25 mm</t>
  </si>
  <si>
    <t>73300035</t>
  </si>
  <si>
    <t>Zhotovení redukce kováním přes 2 DN, DN 70/40 mm</t>
  </si>
  <si>
    <t>196313524</t>
  </si>
  <si>
    <t>Trubka měděná polotvrdá, 15 x 1,0 mm</t>
  </si>
  <si>
    <t>SPCM</t>
  </si>
  <si>
    <t>Specifikace</t>
  </si>
  <si>
    <t>POL3_</t>
  </si>
  <si>
    <t>196313525</t>
  </si>
  <si>
    <t>Trubka měděná polotvrdá, 18 x 1,0 mm</t>
  </si>
  <si>
    <t>196313526</t>
  </si>
  <si>
    <t>Trubka měděná polotvrdá, 22 x 1,0 mm</t>
  </si>
  <si>
    <t>196313528</t>
  </si>
  <si>
    <t>Trubka měděná polotvrdá, 28 x 1,0 mm</t>
  </si>
  <si>
    <t>196313539</t>
  </si>
  <si>
    <t>Trubka měděná tvrdá, 35 x 1,2 mm</t>
  </si>
  <si>
    <t>998733201</t>
  </si>
  <si>
    <t>Přesun hmot pro rozvody potrubí, výšky do 6 m</t>
  </si>
  <si>
    <t>734200821</t>
  </si>
  <si>
    <t>Demontáž armatur se 2závity do G 1/2</t>
  </si>
  <si>
    <t>734200824</t>
  </si>
  <si>
    <t>Demontáž armatur se 2závity do G 2</t>
  </si>
  <si>
    <t>734209103</t>
  </si>
  <si>
    <t>Montáž armatur závitových,s 1závitem, G 1/2</t>
  </si>
  <si>
    <t>734209113</t>
  </si>
  <si>
    <t>Montáž armatur závitových,se 2závity, G 1/2</t>
  </si>
  <si>
    <t>734209114</t>
  </si>
  <si>
    <t>Montáž armatur závitových,se 2závity, G 3/4</t>
  </si>
  <si>
    <t>734209117</t>
  </si>
  <si>
    <t>Montáž armatur závitových,se 2závity, G 6/4</t>
  </si>
  <si>
    <t>734233111</t>
  </si>
  <si>
    <t>Kohout kulový, vnitř.-vnitř.z. DN 15</t>
  </si>
  <si>
    <t>734233112</t>
  </si>
  <si>
    <t>Kohout kulový, vnitř.-vnitř.z. DN 20</t>
  </si>
  <si>
    <t>734233115</t>
  </si>
  <si>
    <t>Kohout kulový, vnitř.-vnitř.z. DN 40</t>
  </si>
  <si>
    <t>73422167200</t>
  </si>
  <si>
    <t xml:space="preserve">D+M Hlavice ovládání ventilů termostatická s funkcí proti odcizení </t>
  </si>
  <si>
    <t>551100161</t>
  </si>
  <si>
    <t>Kohout kulový vypouštěcí 1/2"</t>
  </si>
  <si>
    <t>55120033100</t>
  </si>
  <si>
    <t>Šroubení svěrné na Cu  15 x 1 - EK</t>
  </si>
  <si>
    <t>55121099600</t>
  </si>
  <si>
    <t>Ventil radiátorový samot. př./ax. DN 15</t>
  </si>
  <si>
    <t>55127267.00</t>
  </si>
  <si>
    <t xml:space="preserve">Šroubení regulovatelné přímé/roh DN 15 </t>
  </si>
  <si>
    <t>998734201</t>
  </si>
  <si>
    <t>Přesun hmot pro armatury, výšky do 6 m</t>
  </si>
  <si>
    <t>735121810</t>
  </si>
  <si>
    <t>Demontáž otopných těles ocelových článkových</t>
  </si>
  <si>
    <t>735138003</t>
  </si>
  <si>
    <t>Tlaková zkouška úsporných otopných těles dvouřadých</t>
  </si>
  <si>
    <t>735138005</t>
  </si>
  <si>
    <t>Tlaková zkouška úsporných otopných těles třířadých</t>
  </si>
  <si>
    <t>735139002</t>
  </si>
  <si>
    <t>Montáž úsporných otopných těles 20-22 do 1600 mm</t>
  </si>
  <si>
    <t>735139006</t>
  </si>
  <si>
    <t>Montáž úsporných otopných těles 33 do 1600 mm</t>
  </si>
  <si>
    <t>735156682</t>
  </si>
  <si>
    <t>Otopné těleso panelové Radik Klasik 22, v. 900 mm, dl. 600 mm</t>
  </si>
  <si>
    <t>735156684</t>
  </si>
  <si>
    <t>Otopné těleso panelové Radik Klasik 22, v. 900 mm, dl. 800 mm</t>
  </si>
  <si>
    <t>735156687</t>
  </si>
  <si>
    <t>Otopné těleso panelové Radik Klasik 22, v. 900 mm, dl. 1100 mm</t>
  </si>
  <si>
    <t>735156689</t>
  </si>
  <si>
    <t>Otopné těleso panelové Radik Klasik 22, v. 900 mm, dl. 1400 mm</t>
  </si>
  <si>
    <t>735156690</t>
  </si>
  <si>
    <t>Otopné těleso panelové Radik Klasik 22, v. 900 mm, dl. 1600 mm</t>
  </si>
  <si>
    <t>735156767</t>
  </si>
  <si>
    <t>Otopné těleso panelové Radik Klasik 33, v. 600 mm, dl. 1200 mm</t>
  </si>
  <si>
    <t>735156784</t>
  </si>
  <si>
    <t>Otopné těleso panelové Radik Klasik 33, v. 900 mm, dl. 800 mm</t>
  </si>
  <si>
    <t>735156788</t>
  </si>
  <si>
    <t>Otopné těleso panelové Radik Klasik 33, v. 900 mm, dl. 1400 mm</t>
  </si>
  <si>
    <t>735156789</t>
  </si>
  <si>
    <t>Otopné těleso panelové Radik Klasik 33, v. 900 mm, dl. 1600 mm</t>
  </si>
  <si>
    <t>735191903</t>
  </si>
  <si>
    <t>Propláchnutí otopných těles ocel., nebo Al</t>
  </si>
  <si>
    <t>735191910</t>
  </si>
  <si>
    <t>Napuštění vody do otopného systému - bez kotle</t>
  </si>
  <si>
    <t>735291800</t>
  </si>
  <si>
    <t>Demontáž konzol otopných těles do odpadu</t>
  </si>
  <si>
    <t>735494811</t>
  </si>
  <si>
    <t>Vypuštění vody z otopných těles</t>
  </si>
  <si>
    <t>735291801R00</t>
  </si>
  <si>
    <t>Demontáž držáků otopných tělěs do odpadu</t>
  </si>
  <si>
    <t>998735201</t>
  </si>
  <si>
    <t>Přesun hmot pro otopná tělesa, výšky do 6 m</t>
  </si>
  <si>
    <t>END</t>
  </si>
  <si>
    <t>D.1.5</t>
  </si>
  <si>
    <t>D.1.5.00</t>
  </si>
  <si>
    <t>713550001</t>
  </si>
  <si>
    <t>Protipožární trubní uspávka do EI120 do DN25</t>
  </si>
  <si>
    <t>ks</t>
  </si>
  <si>
    <t>713550002</t>
  </si>
  <si>
    <t>Protipožární trubní uspávka do EI120 DN28 do DN50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</si>
</sst>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164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" fontId="16" fillId="0" borderId="42" xfId="0" applyNumberFormat="1" applyFont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t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183" t="s">
        <v>41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35" zoomScaleNormal="100" zoomScaleSheetLayoutView="75" workbookViewId="0">
      <selection activeCell="I53" sqref="I53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6328125" style="52" customWidth="1"/>
    <col min="6" max="6" width="11.6328125" customWidth="1"/>
    <col min="7" max="9" width="13" customWidth="1"/>
    <col min="10" max="10" width="5.54296875" customWidth="1"/>
    <col min="11" max="11" width="4.36328125" customWidth="1"/>
    <col min="12" max="15" width="10.6328125" customWidth="1"/>
  </cols>
  <sheetData>
    <row r="1" spans="1:15" ht="33.75" customHeight="1" x14ac:dyDescent="0.25">
      <c r="A1" s="47" t="s">
        <v>38</v>
      </c>
      <c r="B1" s="219" t="s">
        <v>4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5">
      <c r="A2" s="2"/>
      <c r="B2" s="78" t="s">
        <v>24</v>
      </c>
      <c r="C2" s="79"/>
      <c r="D2" s="80" t="s">
        <v>48</v>
      </c>
      <c r="E2" s="225" t="s">
        <v>49</v>
      </c>
      <c r="F2" s="226"/>
      <c r="G2" s="226"/>
      <c r="H2" s="226"/>
      <c r="I2" s="226"/>
      <c r="J2" s="227"/>
      <c r="O2" s="1"/>
    </row>
    <row r="3" spans="1:15" ht="27" customHeight="1" x14ac:dyDescent="0.25">
      <c r="A3" s="2"/>
      <c r="B3" s="81" t="s">
        <v>46</v>
      </c>
      <c r="C3" s="79"/>
      <c r="D3" s="82" t="s">
        <v>261</v>
      </c>
      <c r="E3" s="228" t="s">
        <v>45</v>
      </c>
      <c r="F3" s="229"/>
      <c r="G3" s="229"/>
      <c r="H3" s="229"/>
      <c r="I3" s="229"/>
      <c r="J3" s="230"/>
    </row>
    <row r="4" spans="1:15" ht="23.25" customHeight="1" x14ac:dyDescent="0.25">
      <c r="A4" s="76">
        <v>173044</v>
      </c>
      <c r="B4" s="83" t="s">
        <v>47</v>
      </c>
      <c r="C4" s="84"/>
      <c r="D4" s="85" t="s">
        <v>262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5">
      <c r="A5" s="2"/>
      <c r="B5" s="31" t="s">
        <v>23</v>
      </c>
      <c r="D5" s="213" t="s">
        <v>50</v>
      </c>
      <c r="E5" s="214"/>
      <c r="F5" s="214"/>
      <c r="G5" s="214"/>
      <c r="H5" s="18" t="s">
        <v>42</v>
      </c>
      <c r="I5" s="86" t="s">
        <v>54</v>
      </c>
      <c r="J5" s="8"/>
    </row>
    <row r="6" spans="1:15" ht="15.75" customHeight="1" x14ac:dyDescent="0.25">
      <c r="A6" s="2"/>
      <c r="B6" s="28"/>
      <c r="C6" s="55"/>
      <c r="D6" s="215" t="s">
        <v>51</v>
      </c>
      <c r="E6" s="216"/>
      <c r="F6" s="216"/>
      <c r="G6" s="216"/>
      <c r="H6" s="18" t="s">
        <v>36</v>
      </c>
      <c r="I6" s="86" t="s">
        <v>55</v>
      </c>
      <c r="J6" s="8"/>
    </row>
    <row r="7" spans="1:15" ht="15.75" customHeight="1" x14ac:dyDescent="0.25">
      <c r="A7" s="2"/>
      <c r="B7" s="29"/>
      <c r="C7" s="56"/>
      <c r="D7" s="77" t="s">
        <v>53</v>
      </c>
      <c r="E7" s="217" t="s">
        <v>52</v>
      </c>
      <c r="F7" s="218"/>
      <c r="G7" s="21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2"/>
      <c r="E11" s="232"/>
      <c r="F11" s="232"/>
      <c r="G11" s="232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207"/>
      <c r="E12" s="207"/>
      <c r="F12" s="207"/>
      <c r="G12" s="207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211"/>
      <c r="F13" s="212"/>
      <c r="G13" s="21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1"/>
      <c r="F15" s="231"/>
      <c r="G15" s="233"/>
      <c r="H15" s="233"/>
      <c r="I15" s="233" t="s">
        <v>31</v>
      </c>
      <c r="J15" s="234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I52</f>
        <v>0</v>
      </c>
      <c r="J16" s="198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I53+I54+I55+I56+I57</f>
        <v>0</v>
      </c>
      <c r="J17" s="198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v>0</v>
      </c>
      <c r="J18" s="198"/>
    </row>
    <row r="19" spans="1:10" ht="23.25" customHeight="1" x14ac:dyDescent="0.25">
      <c r="A19" s="139" t="s">
        <v>78</v>
      </c>
      <c r="B19" s="38" t="s">
        <v>29</v>
      </c>
      <c r="C19" s="62"/>
      <c r="D19" s="63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5">
      <c r="A20" s="139" t="s">
        <v>79</v>
      </c>
      <c r="B20" s="38" t="s">
        <v>30</v>
      </c>
      <c r="C20" s="62"/>
      <c r="D20" s="63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3">
      <c r="A21" s="2"/>
      <c r="B21" s="48" t="s">
        <v>31</v>
      </c>
      <c r="C21" s="64"/>
      <c r="D21" s="65"/>
      <c r="E21" s="199"/>
      <c r="F21" s="235"/>
      <c r="G21" s="199"/>
      <c r="H21" s="235"/>
      <c r="I21" s="199">
        <f>I16+I17</f>
        <v>0</v>
      </c>
      <c r="J21" s="200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94">
        <v>0</v>
      </c>
      <c r="H23" s="195"/>
      <c r="I23" s="19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92">
        <v>0</v>
      </c>
      <c r="H24" s="193"/>
      <c r="I24" s="19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94">
        <f>I21</f>
        <v>0</v>
      </c>
      <c r="H25" s="195"/>
      <c r="I25" s="19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22">
        <f>ZakladDPHZakl*0.15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224"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1">
        <v>880027.49</v>
      </c>
      <c r="H28" s="202"/>
      <c r="I28" s="202"/>
      <c r="J28" s="117" t="str">
        <f t="shared" si="0"/>
        <v>CZK</v>
      </c>
    </row>
    <row r="29" spans="1:10" ht="27.75" customHeight="1" thickBot="1" x14ac:dyDescent="0.3">
      <c r="A29" s="2"/>
      <c r="B29" s="113" t="s">
        <v>37</v>
      </c>
      <c r="C29" s="118"/>
      <c r="D29" s="118"/>
      <c r="E29" s="118"/>
      <c r="F29" s="119"/>
      <c r="G29" s="201">
        <f>SUM(G23:I27)</f>
        <v>0</v>
      </c>
      <c r="H29" s="201"/>
      <c r="I29" s="201"/>
      <c r="J29" s="120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03"/>
      <c r="E34" s="204"/>
      <c r="G34" s="205"/>
      <c r="H34" s="206"/>
      <c r="I34" s="206"/>
      <c r="J34" s="25"/>
    </row>
    <row r="35" spans="1:10" ht="12.75" customHeight="1" x14ac:dyDescent="0.25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56</v>
      </c>
      <c r="C39" s="186"/>
      <c r="D39" s="186"/>
      <c r="E39" s="186"/>
      <c r="F39" s="100">
        <v>0</v>
      </c>
      <c r="G39" s="101">
        <v>880027.49</v>
      </c>
      <c r="H39" s="102">
        <v>184805.77</v>
      </c>
      <c r="I39" s="102">
        <v>1064833.26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5">
      <c r="A40" s="89">
        <v>2</v>
      </c>
      <c r="B40" s="104" t="s">
        <v>43</v>
      </c>
      <c r="C40" s="187" t="s">
        <v>45</v>
      </c>
      <c r="D40" s="187"/>
      <c r="E40" s="187"/>
      <c r="F40" s="105">
        <v>0</v>
      </c>
      <c r="G40" s="106">
        <v>880027.49</v>
      </c>
      <c r="H40" s="106">
        <v>184805.77</v>
      </c>
      <c r="I40" s="106">
        <v>1064833.26</v>
      </c>
      <c r="J40" s="107" t="e">
        <f ca="1">IF(_xlfn.SINGLE(CenaCelkemVypocet)=0,"",I40/_xlfn.SINGLE(CenaCelkemVypocet)*100)</f>
        <v>#NAME?</v>
      </c>
    </row>
    <row r="41" spans="1:10" ht="25.5" hidden="1" customHeight="1" x14ac:dyDescent="0.25">
      <c r="A41" s="89">
        <v>3</v>
      </c>
      <c r="B41" s="108" t="s">
        <v>43</v>
      </c>
      <c r="C41" s="186" t="s">
        <v>44</v>
      </c>
      <c r="D41" s="186"/>
      <c r="E41" s="186"/>
      <c r="F41" s="109">
        <v>0</v>
      </c>
      <c r="G41" s="102">
        <v>880027.49</v>
      </c>
      <c r="H41" s="102">
        <v>184805.77</v>
      </c>
      <c r="I41" s="102">
        <v>1064833.26</v>
      </c>
      <c r="J41" s="103" t="e">
        <f ca="1">IF(_xlfn.SINGLE(CenaCelkemVypocet)=0,"",I41/_xlfn.SINGLE(CenaCelkemVypocet)*100)</f>
        <v>#NAME?</v>
      </c>
    </row>
    <row r="42" spans="1:10" ht="25.5" hidden="1" customHeight="1" x14ac:dyDescent="0.25">
      <c r="A42" s="89"/>
      <c r="B42" s="188" t="s">
        <v>57</v>
      </c>
      <c r="C42" s="189"/>
      <c r="D42" s="189"/>
      <c r="E42" s="190"/>
      <c r="F42" s="110">
        <f>SUMIF(A39:A41,"=1",F39:F41)</f>
        <v>0</v>
      </c>
      <c r="G42" s="111">
        <f>SUMIF(A39:A41,"=1",G39:G41)</f>
        <v>880027.49</v>
      </c>
      <c r="H42" s="111">
        <f>SUMIF(A39:A41,"=1",H39:H41)</f>
        <v>184805.77</v>
      </c>
      <c r="I42" s="111">
        <f>SUMIF(A39:A41,"=1",I39:I41)</f>
        <v>1064833.26</v>
      </c>
      <c r="J42" s="112" t="e">
        <f ca="1">SUMIF(A39:A41,"=1",J39:J41)</f>
        <v>#NAME?</v>
      </c>
    </row>
    <row r="44" spans="1:10" x14ac:dyDescent="0.25">
      <c r="A44" t="s">
        <v>59</v>
      </c>
      <c r="B44" t="s">
        <v>60</v>
      </c>
    </row>
    <row r="45" spans="1:10" x14ac:dyDescent="0.25">
      <c r="A45" t="s">
        <v>61</v>
      </c>
      <c r="B45" t="s">
        <v>63</v>
      </c>
    </row>
    <row r="46" spans="1:10" x14ac:dyDescent="0.25">
      <c r="A46" t="s">
        <v>62</v>
      </c>
    </row>
    <row r="49" spans="1:10" ht="15.5" x14ac:dyDescent="0.35">
      <c r="B49" s="121" t="s">
        <v>64</v>
      </c>
    </row>
    <row r="51" spans="1:10" ht="25.5" customHeight="1" x14ac:dyDescent="0.25">
      <c r="A51" s="123"/>
      <c r="B51" s="126" t="s">
        <v>18</v>
      </c>
      <c r="C51" s="126" t="s">
        <v>6</v>
      </c>
      <c r="D51" s="127"/>
      <c r="E51" s="127"/>
      <c r="F51" s="128" t="s">
        <v>65</v>
      </c>
      <c r="G51" s="128"/>
      <c r="H51" s="128"/>
      <c r="I51" s="128" t="s">
        <v>31</v>
      </c>
      <c r="J51" s="128" t="s">
        <v>0</v>
      </c>
    </row>
    <row r="52" spans="1:10" ht="36.75" customHeight="1" x14ac:dyDescent="0.25">
      <c r="A52" s="124"/>
      <c r="B52" s="129" t="s">
        <v>66</v>
      </c>
      <c r="C52" s="184" t="s">
        <v>67</v>
      </c>
      <c r="D52" s="185"/>
      <c r="E52" s="185"/>
      <c r="F52" s="137" t="s">
        <v>26</v>
      </c>
      <c r="G52" s="130"/>
      <c r="H52" s="130"/>
      <c r="I52" s="130">
        <f>'D.1.5 Pol'!G8</f>
        <v>0</v>
      </c>
      <c r="J52" s="135" t="str">
        <f>IF(I58=0,"",I52/I58*100)</f>
        <v/>
      </c>
    </row>
    <row r="53" spans="1:10" ht="36.75" customHeight="1" x14ac:dyDescent="0.25">
      <c r="A53" s="124"/>
      <c r="B53" s="129" t="s">
        <v>68</v>
      </c>
      <c r="C53" s="184" t="s">
        <v>69</v>
      </c>
      <c r="D53" s="185"/>
      <c r="E53" s="185"/>
      <c r="F53" s="137" t="s">
        <v>27</v>
      </c>
      <c r="G53" s="130"/>
      <c r="H53" s="130"/>
      <c r="I53" s="130">
        <f>'D.1.5 Pol'!G14</f>
        <v>0</v>
      </c>
      <c r="J53" s="135" t="str">
        <f>IF(I58=0,"",I53/I58*100)</f>
        <v/>
      </c>
    </row>
    <row r="54" spans="1:10" ht="36.75" customHeight="1" x14ac:dyDescent="0.25">
      <c r="A54" s="124"/>
      <c r="B54" s="129" t="s">
        <v>70</v>
      </c>
      <c r="C54" s="184" t="s">
        <v>71</v>
      </c>
      <c r="D54" s="185"/>
      <c r="E54" s="185"/>
      <c r="F54" s="137" t="s">
        <v>27</v>
      </c>
      <c r="G54" s="130"/>
      <c r="H54" s="130"/>
      <c r="I54" s="130">
        <f>'D.1.5 Pol'!G21</f>
        <v>0</v>
      </c>
      <c r="J54" s="135" t="str">
        <f>IF(I58=0,"",I54/I58*100)</f>
        <v/>
      </c>
    </row>
    <row r="55" spans="1:10" ht="36.75" customHeight="1" x14ac:dyDescent="0.25">
      <c r="A55" s="124"/>
      <c r="B55" s="129" t="s">
        <v>72</v>
      </c>
      <c r="C55" s="184" t="s">
        <v>73</v>
      </c>
      <c r="D55" s="185"/>
      <c r="E55" s="185"/>
      <c r="F55" s="137" t="s">
        <v>27</v>
      </c>
      <c r="G55" s="130"/>
      <c r="H55" s="130"/>
      <c r="I55" s="130">
        <f>'D.1.5 Pol'!G24</f>
        <v>0</v>
      </c>
      <c r="J55" s="135" t="str">
        <f>IF(I58=0,"",I55/I58*100)</f>
        <v/>
      </c>
    </row>
    <row r="56" spans="1:10" ht="36.75" customHeight="1" x14ac:dyDescent="0.25">
      <c r="A56" s="124"/>
      <c r="B56" s="129" t="s">
        <v>74</v>
      </c>
      <c r="C56" s="184" t="s">
        <v>75</v>
      </c>
      <c r="D56" s="185"/>
      <c r="E56" s="185"/>
      <c r="F56" s="137" t="s">
        <v>27</v>
      </c>
      <c r="G56" s="130"/>
      <c r="H56" s="130"/>
      <c r="I56" s="130">
        <f>'D.1.5 Pol'!G49</f>
        <v>0</v>
      </c>
      <c r="J56" s="135" t="str">
        <f>IF(I58=0,"",I56/I58*100)</f>
        <v/>
      </c>
    </row>
    <row r="57" spans="1:10" ht="36.75" customHeight="1" x14ac:dyDescent="0.25">
      <c r="A57" s="124"/>
      <c r="B57" s="129" t="s">
        <v>76</v>
      </c>
      <c r="C57" s="184" t="s">
        <v>77</v>
      </c>
      <c r="D57" s="185"/>
      <c r="E57" s="185"/>
      <c r="F57" s="137" t="s">
        <v>27</v>
      </c>
      <c r="G57" s="130"/>
      <c r="H57" s="130"/>
      <c r="I57" s="130">
        <f>'D.1.5 Pol'!G65</f>
        <v>0</v>
      </c>
      <c r="J57" s="135" t="str">
        <f>IF(I58=0,"",I57/I58*100)</f>
        <v/>
      </c>
    </row>
    <row r="58" spans="1:10" ht="25.5" customHeight="1" x14ac:dyDescent="0.25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SUM(I52:I57)</f>
        <v>0</v>
      </c>
      <c r="J58" s="136">
        <f>SUM(J52:J57)</f>
        <v>0</v>
      </c>
    </row>
    <row r="59" spans="1:10" x14ac:dyDescent="0.25">
      <c r="F59" s="87"/>
      <c r="G59" s="87"/>
      <c r="H59" s="87"/>
      <c r="I59" s="87"/>
      <c r="J59" s="88"/>
    </row>
    <row r="60" spans="1:10" x14ac:dyDescent="0.25">
      <c r="F60" s="87"/>
      <c r="G60" s="87"/>
      <c r="H60" s="87"/>
      <c r="I60" s="87"/>
      <c r="J60" s="88"/>
    </row>
    <row r="61" spans="1:10" x14ac:dyDescent="0.25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08984375" defaultRowHeight="12.5" x14ac:dyDescent="0.25"/>
  <cols>
    <col min="1" max="1" width="4.36328125" style="3" customWidth="1"/>
    <col min="2" max="2" width="14.453125" style="3" customWidth="1"/>
    <col min="3" max="3" width="38.36328125" style="7" customWidth="1"/>
    <col min="4" max="4" width="4.54296875" style="3" customWidth="1"/>
    <col min="5" max="5" width="10.54296875" style="3" customWidth="1"/>
    <col min="6" max="6" width="9.90625" style="3" customWidth="1"/>
    <col min="7" max="7" width="12.6328125" style="3" customWidth="1"/>
    <col min="8" max="16384" width="9.08984375" style="3"/>
  </cols>
  <sheetData>
    <row r="1" spans="1:7" ht="15.5" x14ac:dyDescent="0.25">
      <c r="A1" s="236" t="s">
        <v>7</v>
      </c>
      <c r="B1" s="236"/>
      <c r="C1" s="237"/>
      <c r="D1" s="236"/>
      <c r="E1" s="236"/>
      <c r="F1" s="236"/>
      <c r="G1" s="236"/>
    </row>
    <row r="2" spans="1:7" ht="24.9" customHeight="1" x14ac:dyDescent="0.25">
      <c r="A2" s="50" t="s">
        <v>8</v>
      </c>
      <c r="B2" s="49"/>
      <c r="C2" s="238"/>
      <c r="D2" s="238"/>
      <c r="E2" s="238"/>
      <c r="F2" s="238"/>
      <c r="G2" s="239"/>
    </row>
    <row r="3" spans="1:7" ht="24.9" customHeight="1" x14ac:dyDescent="0.25">
      <c r="A3" s="50" t="s">
        <v>9</v>
      </c>
      <c r="B3" s="49"/>
      <c r="C3" s="238"/>
      <c r="D3" s="238"/>
      <c r="E3" s="238"/>
      <c r="F3" s="238"/>
      <c r="G3" s="239"/>
    </row>
    <row r="4" spans="1:7" ht="24.9" customHeight="1" x14ac:dyDescent="0.25">
      <c r="A4" s="50" t="s">
        <v>10</v>
      </c>
      <c r="B4" s="49"/>
      <c r="C4" s="238"/>
      <c r="D4" s="238"/>
      <c r="E4" s="238"/>
      <c r="F4" s="238"/>
      <c r="G4" s="23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2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5" x14ac:dyDescent="0.25"/>
  <cols>
    <col min="1" max="1" width="3.453125" customWidth="1"/>
    <col min="2" max="2" width="12.54296875" style="122" customWidth="1"/>
    <col min="3" max="3" width="38.36328125" style="122" customWidth="1"/>
    <col min="4" max="4" width="4.90625" customWidth="1"/>
    <col min="5" max="5" width="10.54296875" customWidth="1"/>
    <col min="6" max="6" width="9.90625" customWidth="1"/>
    <col min="7" max="7" width="12.63281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0" t="s">
        <v>114</v>
      </c>
      <c r="B1" s="240"/>
      <c r="C1" s="240"/>
      <c r="D1" s="240"/>
      <c r="E1" s="240"/>
      <c r="F1" s="240"/>
      <c r="G1" s="240"/>
      <c r="AG1" t="s">
        <v>80</v>
      </c>
    </row>
    <row r="2" spans="1:60" ht="24.9" customHeight="1" x14ac:dyDescent="0.25">
      <c r="A2" s="50" t="s">
        <v>8</v>
      </c>
      <c r="B2" s="49" t="s">
        <v>48</v>
      </c>
      <c r="C2" s="241" t="s">
        <v>49</v>
      </c>
      <c r="D2" s="242"/>
      <c r="E2" s="242"/>
      <c r="F2" s="242"/>
      <c r="G2" s="243"/>
      <c r="AG2" t="s">
        <v>81</v>
      </c>
    </row>
    <row r="3" spans="1:60" ht="24.9" customHeight="1" x14ac:dyDescent="0.25">
      <c r="A3" s="50" t="s">
        <v>9</v>
      </c>
      <c r="B3" s="49" t="s">
        <v>261</v>
      </c>
      <c r="C3" s="241" t="s">
        <v>45</v>
      </c>
      <c r="D3" s="242"/>
      <c r="E3" s="242"/>
      <c r="F3" s="242"/>
      <c r="G3" s="243"/>
      <c r="AC3" s="122" t="s">
        <v>81</v>
      </c>
      <c r="AG3" t="s">
        <v>82</v>
      </c>
    </row>
    <row r="4" spans="1:60" ht="24.9" customHeight="1" x14ac:dyDescent="0.25">
      <c r="A4" s="140" t="s">
        <v>10</v>
      </c>
      <c r="B4" s="141" t="s">
        <v>262</v>
      </c>
      <c r="C4" s="244" t="s">
        <v>44</v>
      </c>
      <c r="D4" s="245"/>
      <c r="E4" s="245"/>
      <c r="F4" s="245"/>
      <c r="G4" s="246"/>
      <c r="AG4" t="s">
        <v>83</v>
      </c>
    </row>
    <row r="5" spans="1:60" x14ac:dyDescent="0.25">
      <c r="D5" s="10"/>
    </row>
    <row r="6" spans="1:60" ht="37.5" x14ac:dyDescent="0.25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60" ht="13" x14ac:dyDescent="0.25">
      <c r="A8" s="158" t="s">
        <v>105</v>
      </c>
      <c r="B8" s="159" t="s">
        <v>66</v>
      </c>
      <c r="C8" s="176" t="s">
        <v>67</v>
      </c>
      <c r="D8" s="160"/>
      <c r="E8" s="161"/>
      <c r="F8" s="162"/>
      <c r="G8" s="163">
        <f>SUM(G9:G13)</f>
        <v>0</v>
      </c>
      <c r="H8" s="157"/>
      <c r="I8" s="157">
        <v>14.35</v>
      </c>
      <c r="J8" s="157"/>
      <c r="K8" s="157">
        <v>8402.15</v>
      </c>
      <c r="L8" s="157"/>
      <c r="M8" s="157"/>
      <c r="N8" s="156"/>
      <c r="O8" s="156"/>
      <c r="P8" s="156"/>
      <c r="Q8" s="156"/>
      <c r="R8" s="157"/>
      <c r="S8" s="157"/>
      <c r="T8" s="157"/>
      <c r="U8" s="157"/>
      <c r="V8" s="157"/>
      <c r="W8" s="157"/>
      <c r="X8" s="157"/>
      <c r="AG8" t="s">
        <v>106</v>
      </c>
    </row>
    <row r="9" spans="1:60" ht="20" x14ac:dyDescent="0.25">
      <c r="A9" s="164">
        <v>1</v>
      </c>
      <c r="B9" s="165" t="s">
        <v>107</v>
      </c>
      <c r="C9" s="177" t="s">
        <v>108</v>
      </c>
      <c r="D9" s="166" t="s">
        <v>109</v>
      </c>
      <c r="E9" s="167">
        <v>3.6</v>
      </c>
      <c r="F9" s="168">
        <v>0</v>
      </c>
      <c r="G9" s="169">
        <f>E9*F9</f>
        <v>0</v>
      </c>
      <c r="H9" s="153">
        <v>0</v>
      </c>
      <c r="I9" s="153">
        <v>0</v>
      </c>
      <c r="J9" s="153">
        <v>102.5</v>
      </c>
      <c r="K9" s="153">
        <v>369</v>
      </c>
      <c r="L9" s="153">
        <v>21</v>
      </c>
      <c r="M9" s="153">
        <v>446.49</v>
      </c>
      <c r="N9" s="152">
        <v>0</v>
      </c>
      <c r="O9" s="152">
        <v>0</v>
      </c>
      <c r="P9" s="152">
        <v>0.02</v>
      </c>
      <c r="Q9" s="152">
        <v>7.2000000000000008E-2</v>
      </c>
      <c r="R9" s="153"/>
      <c r="S9" s="153" t="s">
        <v>110</v>
      </c>
      <c r="T9" s="153" t="s">
        <v>110</v>
      </c>
      <c r="U9" s="153">
        <v>0.23</v>
      </c>
      <c r="V9" s="153">
        <v>0.82800000000000007</v>
      </c>
      <c r="W9" s="153"/>
      <c r="X9" s="153" t="s">
        <v>111</v>
      </c>
      <c r="Y9" s="147"/>
      <c r="Z9" s="147"/>
      <c r="AA9" s="147"/>
      <c r="AB9" s="147"/>
      <c r="AC9" s="147"/>
      <c r="AD9" s="147"/>
      <c r="AE9" s="147"/>
      <c r="AF9" s="147"/>
      <c r="AG9" s="147" t="s">
        <v>112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5">
      <c r="A10" s="150"/>
      <c r="B10" s="151"/>
      <c r="C10" s="178" t="s">
        <v>113</v>
      </c>
      <c r="D10" s="154"/>
      <c r="E10" s="155">
        <v>2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47"/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5">
      <c r="A11" s="150"/>
      <c r="B11" s="151"/>
      <c r="C11" s="178" t="s">
        <v>115</v>
      </c>
      <c r="D11" s="154"/>
      <c r="E11" s="155">
        <v>1.6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47"/>
      <c r="Z11" s="147"/>
      <c r="AA11" s="147"/>
      <c r="AB11" s="147"/>
      <c r="AC11" s="147"/>
      <c r="AD11" s="147"/>
      <c r="AE11" s="147"/>
      <c r="AF11" s="147"/>
      <c r="AG11" s="147" t="s">
        <v>114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5">
      <c r="A12" s="170">
        <v>2</v>
      </c>
      <c r="B12" s="171" t="s">
        <v>116</v>
      </c>
      <c r="C12" s="179" t="s">
        <v>117</v>
      </c>
      <c r="D12" s="172" t="s">
        <v>118</v>
      </c>
      <c r="E12" s="173">
        <v>1</v>
      </c>
      <c r="F12" s="174">
        <v>0</v>
      </c>
      <c r="G12" s="175">
        <f>E12*F12</f>
        <v>0</v>
      </c>
      <c r="H12" s="153">
        <v>14.35</v>
      </c>
      <c r="I12" s="153">
        <v>14.35</v>
      </c>
      <c r="J12" s="153">
        <v>175.65</v>
      </c>
      <c r="K12" s="153">
        <v>175.65</v>
      </c>
      <c r="L12" s="153">
        <v>21</v>
      </c>
      <c r="M12" s="153">
        <v>229.9</v>
      </c>
      <c r="N12" s="152">
        <v>4.8999999999999998E-4</v>
      </c>
      <c r="O12" s="152">
        <v>4.8999999999999998E-4</v>
      </c>
      <c r="P12" s="152">
        <v>2.7E-2</v>
      </c>
      <c r="Q12" s="152">
        <v>2.7E-2</v>
      </c>
      <c r="R12" s="153"/>
      <c r="S12" s="153" t="s">
        <v>110</v>
      </c>
      <c r="T12" s="153" t="s">
        <v>110</v>
      </c>
      <c r="U12" s="153">
        <v>0.42199999999999999</v>
      </c>
      <c r="V12" s="153">
        <v>0.42199999999999999</v>
      </c>
      <c r="W12" s="153"/>
      <c r="X12" s="153" t="s">
        <v>111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112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5">
      <c r="A13" s="170">
        <v>3</v>
      </c>
      <c r="B13" s="171" t="s">
        <v>119</v>
      </c>
      <c r="C13" s="179" t="s">
        <v>120</v>
      </c>
      <c r="D13" s="172" t="s">
        <v>118</v>
      </c>
      <c r="E13" s="173">
        <v>17.5</v>
      </c>
      <c r="F13" s="174">
        <v>0</v>
      </c>
      <c r="G13" s="175">
        <f>E13*F13</f>
        <v>0</v>
      </c>
      <c r="H13" s="153">
        <v>0</v>
      </c>
      <c r="I13" s="153">
        <v>0</v>
      </c>
      <c r="J13" s="153">
        <v>449</v>
      </c>
      <c r="K13" s="153">
        <v>7857.5</v>
      </c>
      <c r="L13" s="153">
        <v>21</v>
      </c>
      <c r="M13" s="153">
        <v>9507.5750000000007</v>
      </c>
      <c r="N13" s="152">
        <v>0</v>
      </c>
      <c r="O13" s="152">
        <v>0</v>
      </c>
      <c r="P13" s="152">
        <v>0.05</v>
      </c>
      <c r="Q13" s="152">
        <v>0.875</v>
      </c>
      <c r="R13" s="153"/>
      <c r="S13" s="153" t="s">
        <v>110</v>
      </c>
      <c r="T13" s="153" t="s">
        <v>110</v>
      </c>
      <c r="U13" s="153">
        <v>1.1040000000000001</v>
      </c>
      <c r="V13" s="153">
        <v>19.32</v>
      </c>
      <c r="W13" s="153"/>
      <c r="X13" s="153" t="s">
        <v>111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112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13" x14ac:dyDescent="0.25">
      <c r="A14" s="158" t="s">
        <v>105</v>
      </c>
      <c r="B14" s="159" t="s">
        <v>68</v>
      </c>
      <c r="C14" s="176" t="s">
        <v>69</v>
      </c>
      <c r="D14" s="160"/>
      <c r="E14" s="161"/>
      <c r="F14" s="162"/>
      <c r="G14" s="163">
        <f>SUM(G15:G20)</f>
        <v>0</v>
      </c>
      <c r="H14" s="157"/>
      <c r="I14" s="157">
        <v>1377.46</v>
      </c>
      <c r="J14" s="157"/>
      <c r="K14" s="157">
        <v>2594.85</v>
      </c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AG14" t="s">
        <v>106</v>
      </c>
    </row>
    <row r="15" spans="1:60" x14ac:dyDescent="0.25">
      <c r="A15" s="170">
        <v>4</v>
      </c>
      <c r="B15" s="171" t="s">
        <v>121</v>
      </c>
      <c r="C15" s="179" t="s">
        <v>122</v>
      </c>
      <c r="D15" s="172" t="s">
        <v>118</v>
      </c>
      <c r="E15" s="173">
        <v>32</v>
      </c>
      <c r="F15" s="174">
        <v>0</v>
      </c>
      <c r="G15" s="175">
        <f t="shared" ref="G15:G20" si="0">E15*F15</f>
        <v>0</v>
      </c>
      <c r="H15" s="153">
        <v>37.729999999999997</v>
      </c>
      <c r="I15" s="153">
        <v>1207.3599999999999</v>
      </c>
      <c r="J15" s="153">
        <v>69.77</v>
      </c>
      <c r="K15" s="153">
        <v>2232.64</v>
      </c>
      <c r="L15" s="153">
        <v>21</v>
      </c>
      <c r="M15" s="153">
        <v>4162.3999999999996</v>
      </c>
      <c r="N15" s="152">
        <v>3.0000000000000001E-5</v>
      </c>
      <c r="O15" s="152">
        <v>9.6000000000000002E-4</v>
      </c>
      <c r="P15" s="152">
        <v>0</v>
      </c>
      <c r="Q15" s="152">
        <v>0</v>
      </c>
      <c r="R15" s="153"/>
      <c r="S15" s="153" t="s">
        <v>110</v>
      </c>
      <c r="T15" s="153" t="s">
        <v>110</v>
      </c>
      <c r="U15" s="153">
        <v>0.13500000000000001</v>
      </c>
      <c r="V15" s="153">
        <v>4.32</v>
      </c>
      <c r="W15" s="153"/>
      <c r="X15" s="153" t="s">
        <v>111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112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5">
      <c r="A16" s="170">
        <v>5</v>
      </c>
      <c r="B16" s="171" t="s">
        <v>121</v>
      </c>
      <c r="C16" s="179" t="s">
        <v>123</v>
      </c>
      <c r="D16" s="172" t="s">
        <v>118</v>
      </c>
      <c r="E16" s="173">
        <v>2</v>
      </c>
      <c r="F16" s="174">
        <v>0</v>
      </c>
      <c r="G16" s="175">
        <f t="shared" si="0"/>
        <v>0</v>
      </c>
      <c r="H16" s="153">
        <v>40.729999999999997</v>
      </c>
      <c r="I16" s="153">
        <v>81.459999999999994</v>
      </c>
      <c r="J16" s="153">
        <v>69.77</v>
      </c>
      <c r="K16" s="153">
        <v>139.54</v>
      </c>
      <c r="L16" s="153">
        <v>21</v>
      </c>
      <c r="M16" s="153">
        <v>267.41000000000003</v>
      </c>
      <c r="N16" s="152">
        <v>4.0000000000000003E-5</v>
      </c>
      <c r="O16" s="152">
        <v>8.0000000000000007E-5</v>
      </c>
      <c r="P16" s="152">
        <v>0</v>
      </c>
      <c r="Q16" s="152">
        <v>0</v>
      </c>
      <c r="R16" s="153"/>
      <c r="S16" s="153" t="s">
        <v>110</v>
      </c>
      <c r="T16" s="153" t="s">
        <v>110</v>
      </c>
      <c r="U16" s="153">
        <v>0.13500000000000001</v>
      </c>
      <c r="V16" s="153">
        <v>0.27</v>
      </c>
      <c r="W16" s="153"/>
      <c r="X16" s="153" t="s">
        <v>111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112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5">
      <c r="A17" s="170">
        <v>6</v>
      </c>
      <c r="B17" s="171" t="s">
        <v>121</v>
      </c>
      <c r="C17" s="179" t="s">
        <v>124</v>
      </c>
      <c r="D17" s="172" t="s">
        <v>118</v>
      </c>
      <c r="E17" s="173">
        <v>2</v>
      </c>
      <c r="F17" s="174">
        <v>0</v>
      </c>
      <c r="G17" s="175">
        <f t="shared" si="0"/>
        <v>0</v>
      </c>
      <c r="H17" s="153">
        <v>44.32</v>
      </c>
      <c r="I17" s="153">
        <v>88.64</v>
      </c>
      <c r="J17" s="153">
        <v>66.680000000000007</v>
      </c>
      <c r="K17" s="153">
        <v>133.36000000000001</v>
      </c>
      <c r="L17" s="153">
        <v>21</v>
      </c>
      <c r="M17" s="153">
        <v>268.62</v>
      </c>
      <c r="N17" s="152">
        <v>5.0000000000000002E-5</v>
      </c>
      <c r="O17" s="152">
        <v>1E-4</v>
      </c>
      <c r="P17" s="152">
        <v>0</v>
      </c>
      <c r="Q17" s="152">
        <v>0</v>
      </c>
      <c r="R17" s="153"/>
      <c r="S17" s="153" t="s">
        <v>110</v>
      </c>
      <c r="T17" s="153" t="s">
        <v>110</v>
      </c>
      <c r="U17" s="153">
        <v>0.129</v>
      </c>
      <c r="V17" s="153">
        <v>0.25800000000000001</v>
      </c>
      <c r="W17" s="153"/>
      <c r="X17" s="153" t="s">
        <v>111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112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5">
      <c r="A18" s="182">
        <v>45297</v>
      </c>
      <c r="B18" s="171" t="s">
        <v>263</v>
      </c>
      <c r="C18" s="179" t="s">
        <v>264</v>
      </c>
      <c r="D18" s="172" t="s">
        <v>265</v>
      </c>
      <c r="E18" s="173">
        <v>18</v>
      </c>
      <c r="F18" s="174">
        <v>0</v>
      </c>
      <c r="G18" s="175">
        <f t="shared" si="0"/>
        <v>0</v>
      </c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5">
      <c r="A19" s="182">
        <v>45328</v>
      </c>
      <c r="B19" s="171" t="s">
        <v>266</v>
      </c>
      <c r="C19" s="179" t="s">
        <v>267</v>
      </c>
      <c r="D19" s="172" t="s">
        <v>265</v>
      </c>
      <c r="E19" s="173">
        <v>4</v>
      </c>
      <c r="F19" s="174">
        <v>0</v>
      </c>
      <c r="G19" s="175">
        <f t="shared" ref="G19" si="1">E19*F19</f>
        <v>0</v>
      </c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5">
      <c r="A20" s="170">
        <v>7</v>
      </c>
      <c r="B20" s="171" t="s">
        <v>125</v>
      </c>
      <c r="C20" s="179" t="s">
        <v>126</v>
      </c>
      <c r="D20" s="172" t="s">
        <v>0</v>
      </c>
      <c r="E20" s="173">
        <v>38.83</v>
      </c>
      <c r="F20" s="174">
        <v>0</v>
      </c>
      <c r="G20" s="175">
        <f t="shared" si="0"/>
        <v>0</v>
      </c>
      <c r="H20" s="153">
        <v>0</v>
      </c>
      <c r="I20" s="153">
        <v>0</v>
      </c>
      <c r="J20" s="153">
        <v>2.2999999999999998</v>
      </c>
      <c r="K20" s="153">
        <v>89.308999999999983</v>
      </c>
      <c r="L20" s="153">
        <v>21</v>
      </c>
      <c r="M20" s="153">
        <v>108.0651</v>
      </c>
      <c r="N20" s="152">
        <v>0</v>
      </c>
      <c r="O20" s="152">
        <v>0</v>
      </c>
      <c r="P20" s="152">
        <v>0</v>
      </c>
      <c r="Q20" s="152">
        <v>0</v>
      </c>
      <c r="R20" s="153"/>
      <c r="S20" s="153" t="s">
        <v>110</v>
      </c>
      <c r="T20" s="153" t="s">
        <v>127</v>
      </c>
      <c r="U20" s="153">
        <v>0</v>
      </c>
      <c r="V20" s="153">
        <v>0</v>
      </c>
      <c r="W20" s="153"/>
      <c r="X20" s="153" t="s">
        <v>128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129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13" x14ac:dyDescent="0.25">
      <c r="A21" s="158" t="s">
        <v>105</v>
      </c>
      <c r="B21" s="159" t="s">
        <v>70</v>
      </c>
      <c r="C21" s="176" t="s">
        <v>71</v>
      </c>
      <c r="D21" s="160"/>
      <c r="E21" s="161"/>
      <c r="F21" s="162"/>
      <c r="G21" s="163">
        <f>SUM(G22:G23)</f>
        <v>0</v>
      </c>
      <c r="H21" s="157"/>
      <c r="I21" s="157">
        <v>0</v>
      </c>
      <c r="J21" s="157"/>
      <c r="K21" s="157">
        <v>27900</v>
      </c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AG21" t="s">
        <v>106</v>
      </c>
    </row>
    <row r="22" spans="1:60" x14ac:dyDescent="0.25">
      <c r="A22" s="170">
        <v>8</v>
      </c>
      <c r="B22" s="171" t="s">
        <v>130</v>
      </c>
      <c r="C22" s="179" t="s">
        <v>131</v>
      </c>
      <c r="D22" s="172" t="s">
        <v>132</v>
      </c>
      <c r="E22" s="173">
        <v>72</v>
      </c>
      <c r="F22" s="174">
        <v>0</v>
      </c>
      <c r="G22" s="175">
        <f t="shared" ref="G22:G23" si="2">E22*F22</f>
        <v>0</v>
      </c>
      <c r="H22" s="153">
        <v>0</v>
      </c>
      <c r="I22" s="153">
        <v>0</v>
      </c>
      <c r="J22" s="153">
        <v>325</v>
      </c>
      <c r="K22" s="153">
        <v>23400</v>
      </c>
      <c r="L22" s="153">
        <v>21</v>
      </c>
      <c r="M22" s="153">
        <v>28314</v>
      </c>
      <c r="N22" s="152">
        <v>0</v>
      </c>
      <c r="O22" s="152">
        <v>0</v>
      </c>
      <c r="P22" s="152">
        <v>0</v>
      </c>
      <c r="Q22" s="152">
        <v>0</v>
      </c>
      <c r="R22" s="153"/>
      <c r="S22" s="153" t="s">
        <v>133</v>
      </c>
      <c r="T22" s="153" t="s">
        <v>134</v>
      </c>
      <c r="U22" s="153">
        <v>0</v>
      </c>
      <c r="V22" s="153">
        <v>0</v>
      </c>
      <c r="W22" s="153"/>
      <c r="X22" s="153" t="s">
        <v>111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112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x14ac:dyDescent="0.25">
      <c r="A23" s="170">
        <v>9</v>
      </c>
      <c r="B23" s="171" t="s">
        <v>135</v>
      </c>
      <c r="C23" s="179" t="s">
        <v>136</v>
      </c>
      <c r="D23" s="172" t="s">
        <v>137</v>
      </c>
      <c r="E23" s="173">
        <v>1</v>
      </c>
      <c r="F23" s="174">
        <v>0</v>
      </c>
      <c r="G23" s="175">
        <f t="shared" si="2"/>
        <v>0</v>
      </c>
      <c r="H23" s="153">
        <v>0</v>
      </c>
      <c r="I23" s="153">
        <v>0</v>
      </c>
      <c r="J23" s="153">
        <v>4500</v>
      </c>
      <c r="K23" s="153">
        <v>4500</v>
      </c>
      <c r="L23" s="153">
        <v>21</v>
      </c>
      <c r="M23" s="153">
        <v>5445</v>
      </c>
      <c r="N23" s="152">
        <v>0</v>
      </c>
      <c r="O23" s="152">
        <v>0</v>
      </c>
      <c r="P23" s="152">
        <v>0</v>
      </c>
      <c r="Q23" s="152">
        <v>0</v>
      </c>
      <c r="R23" s="153"/>
      <c r="S23" s="153" t="s">
        <v>133</v>
      </c>
      <c r="T23" s="153" t="s">
        <v>134</v>
      </c>
      <c r="U23" s="153">
        <v>0</v>
      </c>
      <c r="V23" s="153">
        <v>0</v>
      </c>
      <c r="W23" s="153"/>
      <c r="X23" s="153" t="s">
        <v>111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112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13" x14ac:dyDescent="0.25">
      <c r="A24" s="158" t="s">
        <v>105</v>
      </c>
      <c r="B24" s="159" t="s">
        <v>72</v>
      </c>
      <c r="C24" s="176" t="s">
        <v>73</v>
      </c>
      <c r="D24" s="160"/>
      <c r="E24" s="161"/>
      <c r="F24" s="162"/>
      <c r="G24" s="163">
        <f>SUM(G25:G48)</f>
        <v>0</v>
      </c>
      <c r="H24" s="157"/>
      <c r="I24" s="157">
        <v>73370.69</v>
      </c>
      <c r="J24" s="157"/>
      <c r="K24" s="157">
        <v>111836.57</v>
      </c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AG24" t="s">
        <v>106</v>
      </c>
    </row>
    <row r="25" spans="1:60" x14ac:dyDescent="0.25">
      <c r="A25" s="170">
        <v>10</v>
      </c>
      <c r="B25" s="171" t="s">
        <v>138</v>
      </c>
      <c r="C25" s="179" t="s">
        <v>139</v>
      </c>
      <c r="D25" s="172" t="s">
        <v>140</v>
      </c>
      <c r="E25" s="173">
        <v>72</v>
      </c>
      <c r="F25" s="174">
        <v>0</v>
      </c>
      <c r="G25" s="175">
        <f t="shared" ref="G25:G48" si="3">E25*F25</f>
        <v>0</v>
      </c>
      <c r="H25" s="153">
        <v>0</v>
      </c>
      <c r="I25" s="153">
        <v>0</v>
      </c>
      <c r="J25" s="153">
        <v>134</v>
      </c>
      <c r="K25" s="153">
        <v>9648</v>
      </c>
      <c r="L25" s="153">
        <v>21</v>
      </c>
      <c r="M25" s="153">
        <v>11674.08</v>
      </c>
      <c r="N25" s="152">
        <v>0</v>
      </c>
      <c r="O25" s="152">
        <v>0</v>
      </c>
      <c r="P25" s="152">
        <v>0</v>
      </c>
      <c r="Q25" s="152">
        <v>0</v>
      </c>
      <c r="R25" s="153"/>
      <c r="S25" s="153" t="s">
        <v>110</v>
      </c>
      <c r="T25" s="153" t="s">
        <v>110</v>
      </c>
      <c r="U25" s="153">
        <v>0.23699999999999999</v>
      </c>
      <c r="V25" s="153">
        <v>17.064</v>
      </c>
      <c r="W25" s="153"/>
      <c r="X25" s="153" t="s">
        <v>111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112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5">
      <c r="A26" s="170">
        <v>11</v>
      </c>
      <c r="B26" s="171" t="s">
        <v>141</v>
      </c>
      <c r="C26" s="179" t="s">
        <v>142</v>
      </c>
      <c r="D26" s="172" t="s">
        <v>118</v>
      </c>
      <c r="E26" s="173">
        <v>217</v>
      </c>
      <c r="F26" s="174">
        <v>0</v>
      </c>
      <c r="G26" s="175">
        <f t="shared" si="3"/>
        <v>0</v>
      </c>
      <c r="H26" s="153">
        <v>5.16</v>
      </c>
      <c r="I26" s="153">
        <v>1119.72</v>
      </c>
      <c r="J26" s="153">
        <v>26.54</v>
      </c>
      <c r="K26" s="153">
        <v>5759.1799999999994</v>
      </c>
      <c r="L26" s="153">
        <v>21</v>
      </c>
      <c r="M26" s="153">
        <v>8323.4689999999991</v>
      </c>
      <c r="N26" s="152">
        <v>2.0000000000000002E-5</v>
      </c>
      <c r="O26" s="152">
        <v>4.3400000000000001E-3</v>
      </c>
      <c r="P26" s="152">
        <v>3.2000000000000002E-3</v>
      </c>
      <c r="Q26" s="152">
        <v>0.69440000000000002</v>
      </c>
      <c r="R26" s="153"/>
      <c r="S26" s="153" t="s">
        <v>110</v>
      </c>
      <c r="T26" s="153" t="s">
        <v>127</v>
      </c>
      <c r="U26" s="153">
        <v>5.2999999999999999E-2</v>
      </c>
      <c r="V26" s="153">
        <v>11.500999999999999</v>
      </c>
      <c r="W26" s="153"/>
      <c r="X26" s="153" t="s">
        <v>111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112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x14ac:dyDescent="0.25">
      <c r="A27" s="170">
        <v>12</v>
      </c>
      <c r="B27" s="171" t="s">
        <v>143</v>
      </c>
      <c r="C27" s="179" t="s">
        <v>144</v>
      </c>
      <c r="D27" s="172" t="s">
        <v>118</v>
      </c>
      <c r="E27" s="173">
        <v>44</v>
      </c>
      <c r="F27" s="174">
        <v>0</v>
      </c>
      <c r="G27" s="175">
        <f t="shared" si="3"/>
        <v>0</v>
      </c>
      <c r="H27" s="153">
        <v>20.3</v>
      </c>
      <c r="I27" s="153">
        <v>893.2</v>
      </c>
      <c r="J27" s="153">
        <v>53.3</v>
      </c>
      <c r="K27" s="153">
        <v>2345.1999999999998</v>
      </c>
      <c r="L27" s="153">
        <v>21</v>
      </c>
      <c r="M27" s="153">
        <v>3918.4639999999999</v>
      </c>
      <c r="N27" s="152">
        <v>5.0000000000000002E-5</v>
      </c>
      <c r="O27" s="152">
        <v>2.2000000000000001E-3</v>
      </c>
      <c r="P27" s="152">
        <v>5.3200000000000001E-3</v>
      </c>
      <c r="Q27" s="152">
        <v>0.23408000000000001</v>
      </c>
      <c r="R27" s="153"/>
      <c r="S27" s="153" t="s">
        <v>110</v>
      </c>
      <c r="T27" s="153" t="s">
        <v>110</v>
      </c>
      <c r="U27" s="153">
        <v>0.10299999999999999</v>
      </c>
      <c r="V27" s="153">
        <v>4.532</v>
      </c>
      <c r="W27" s="153"/>
      <c r="X27" s="153" t="s">
        <v>111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112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5">
      <c r="A28" s="170">
        <v>13</v>
      </c>
      <c r="B28" s="171" t="s">
        <v>145</v>
      </c>
      <c r="C28" s="179" t="s">
        <v>146</v>
      </c>
      <c r="D28" s="172" t="s">
        <v>118</v>
      </c>
      <c r="E28" s="173">
        <v>46</v>
      </c>
      <c r="F28" s="174">
        <v>0</v>
      </c>
      <c r="G28" s="175">
        <f t="shared" si="3"/>
        <v>0</v>
      </c>
      <c r="H28" s="153">
        <v>38.47</v>
      </c>
      <c r="I28" s="153">
        <v>1769.62</v>
      </c>
      <c r="J28" s="153">
        <v>53.23</v>
      </c>
      <c r="K28" s="153">
        <v>2448.58</v>
      </c>
      <c r="L28" s="153">
        <v>21</v>
      </c>
      <c r="M28" s="153">
        <v>5104.0219999999999</v>
      </c>
      <c r="N28" s="152">
        <v>9.0000000000000006E-5</v>
      </c>
      <c r="O28" s="152">
        <v>4.1400000000000005E-3</v>
      </c>
      <c r="P28" s="152">
        <v>8.5800000000000008E-3</v>
      </c>
      <c r="Q28" s="152">
        <v>0.39468000000000003</v>
      </c>
      <c r="R28" s="153"/>
      <c r="S28" s="153" t="s">
        <v>110</v>
      </c>
      <c r="T28" s="153" t="s">
        <v>110</v>
      </c>
      <c r="U28" s="153">
        <v>0.10299999999999999</v>
      </c>
      <c r="V28" s="153">
        <v>4.7379999999999995</v>
      </c>
      <c r="W28" s="153"/>
      <c r="X28" s="153" t="s">
        <v>111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112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5">
      <c r="A29" s="170">
        <v>14</v>
      </c>
      <c r="B29" s="171" t="s">
        <v>147</v>
      </c>
      <c r="C29" s="179" t="s">
        <v>148</v>
      </c>
      <c r="D29" s="172" t="s">
        <v>140</v>
      </c>
      <c r="E29" s="173">
        <v>2</v>
      </c>
      <c r="F29" s="174">
        <v>0</v>
      </c>
      <c r="G29" s="175">
        <f t="shared" si="3"/>
        <v>0</v>
      </c>
      <c r="H29" s="153">
        <v>38.24</v>
      </c>
      <c r="I29" s="153">
        <v>76.48</v>
      </c>
      <c r="J29" s="153">
        <v>146.76</v>
      </c>
      <c r="K29" s="153">
        <v>293.52</v>
      </c>
      <c r="L29" s="153">
        <v>21</v>
      </c>
      <c r="M29" s="153">
        <v>447.7</v>
      </c>
      <c r="N29" s="152">
        <v>6.0000000000000002E-5</v>
      </c>
      <c r="O29" s="152">
        <v>1.2E-4</v>
      </c>
      <c r="P29" s="152">
        <v>0</v>
      </c>
      <c r="Q29" s="152">
        <v>0</v>
      </c>
      <c r="R29" s="153"/>
      <c r="S29" s="153" t="s">
        <v>110</v>
      </c>
      <c r="T29" s="153" t="s">
        <v>110</v>
      </c>
      <c r="U29" s="153">
        <v>0.26</v>
      </c>
      <c r="V29" s="153">
        <v>0.52</v>
      </c>
      <c r="W29" s="153"/>
      <c r="X29" s="153" t="s">
        <v>111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112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5">
      <c r="A30" s="170">
        <v>15</v>
      </c>
      <c r="B30" s="171" t="s">
        <v>149</v>
      </c>
      <c r="C30" s="179" t="s">
        <v>150</v>
      </c>
      <c r="D30" s="172" t="s">
        <v>140</v>
      </c>
      <c r="E30" s="173">
        <v>4</v>
      </c>
      <c r="F30" s="174">
        <v>0</v>
      </c>
      <c r="G30" s="175">
        <f t="shared" si="3"/>
        <v>0</v>
      </c>
      <c r="H30" s="153">
        <v>44.88</v>
      </c>
      <c r="I30" s="153">
        <v>179.52</v>
      </c>
      <c r="J30" s="153">
        <v>169.12</v>
      </c>
      <c r="K30" s="153">
        <v>676.48</v>
      </c>
      <c r="L30" s="153">
        <v>21</v>
      </c>
      <c r="M30" s="153">
        <v>1035.76</v>
      </c>
      <c r="N30" s="152">
        <v>6.9999999999999994E-5</v>
      </c>
      <c r="O30" s="152">
        <v>2.7999999999999998E-4</v>
      </c>
      <c r="P30" s="152">
        <v>0</v>
      </c>
      <c r="Q30" s="152">
        <v>0</v>
      </c>
      <c r="R30" s="153"/>
      <c r="S30" s="153" t="s">
        <v>110</v>
      </c>
      <c r="T30" s="153" t="s">
        <v>110</v>
      </c>
      <c r="U30" s="153">
        <v>0.3</v>
      </c>
      <c r="V30" s="153">
        <v>1.2</v>
      </c>
      <c r="W30" s="153"/>
      <c r="X30" s="153" t="s">
        <v>111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112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5">
      <c r="A31" s="170">
        <v>16</v>
      </c>
      <c r="B31" s="171" t="s">
        <v>151</v>
      </c>
      <c r="C31" s="179" t="s">
        <v>152</v>
      </c>
      <c r="D31" s="172" t="s">
        <v>140</v>
      </c>
      <c r="E31" s="173">
        <v>4</v>
      </c>
      <c r="F31" s="174">
        <v>0</v>
      </c>
      <c r="G31" s="175">
        <f t="shared" si="3"/>
        <v>0</v>
      </c>
      <c r="H31" s="153">
        <v>40.83</v>
      </c>
      <c r="I31" s="153">
        <v>163.32</v>
      </c>
      <c r="J31" s="153">
        <v>174.67</v>
      </c>
      <c r="K31" s="153">
        <v>698.68</v>
      </c>
      <c r="L31" s="153">
        <v>21</v>
      </c>
      <c r="M31" s="153">
        <v>1043.02</v>
      </c>
      <c r="N31" s="152">
        <v>6.9999999999999994E-5</v>
      </c>
      <c r="O31" s="152">
        <v>2.7999999999999998E-4</v>
      </c>
      <c r="P31" s="152">
        <v>0</v>
      </c>
      <c r="Q31" s="152">
        <v>0</v>
      </c>
      <c r="R31" s="153"/>
      <c r="S31" s="153" t="s">
        <v>110</v>
      </c>
      <c r="T31" s="153" t="s">
        <v>127</v>
      </c>
      <c r="U31" s="153">
        <v>0.32</v>
      </c>
      <c r="V31" s="153">
        <v>1.28</v>
      </c>
      <c r="W31" s="153"/>
      <c r="X31" s="153" t="s">
        <v>111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112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5">
      <c r="A32" s="170">
        <v>17</v>
      </c>
      <c r="B32" s="171" t="s">
        <v>153</v>
      </c>
      <c r="C32" s="179" t="s">
        <v>154</v>
      </c>
      <c r="D32" s="172" t="s">
        <v>140</v>
      </c>
      <c r="E32" s="173">
        <v>4</v>
      </c>
      <c r="F32" s="174">
        <v>0</v>
      </c>
      <c r="G32" s="175">
        <f t="shared" si="3"/>
        <v>0</v>
      </c>
      <c r="H32" s="153">
        <v>47.43</v>
      </c>
      <c r="I32" s="153">
        <v>189.72</v>
      </c>
      <c r="J32" s="153">
        <v>185.57</v>
      </c>
      <c r="K32" s="153">
        <v>742.28</v>
      </c>
      <c r="L32" s="153">
        <v>21</v>
      </c>
      <c r="M32" s="153">
        <v>1127.72</v>
      </c>
      <c r="N32" s="152">
        <v>8.0000000000000007E-5</v>
      </c>
      <c r="O32" s="152">
        <v>3.2000000000000003E-4</v>
      </c>
      <c r="P32" s="152">
        <v>0</v>
      </c>
      <c r="Q32" s="152">
        <v>0</v>
      </c>
      <c r="R32" s="153"/>
      <c r="S32" s="153" t="s">
        <v>110</v>
      </c>
      <c r="T32" s="153" t="s">
        <v>127</v>
      </c>
      <c r="U32" s="153">
        <v>0.34</v>
      </c>
      <c r="V32" s="153">
        <v>1.36</v>
      </c>
      <c r="W32" s="153"/>
      <c r="X32" s="153" t="s">
        <v>111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112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" x14ac:dyDescent="0.25">
      <c r="A33" s="170">
        <v>18</v>
      </c>
      <c r="B33" s="171" t="s">
        <v>155</v>
      </c>
      <c r="C33" s="179" t="s">
        <v>156</v>
      </c>
      <c r="D33" s="172" t="s">
        <v>118</v>
      </c>
      <c r="E33" s="173">
        <v>188</v>
      </c>
      <c r="F33" s="174">
        <v>0</v>
      </c>
      <c r="G33" s="175">
        <f t="shared" si="3"/>
        <v>0</v>
      </c>
      <c r="H33" s="153">
        <v>19.899999999999999</v>
      </c>
      <c r="I33" s="153">
        <v>3741.2</v>
      </c>
      <c r="J33" s="153">
        <v>236.6</v>
      </c>
      <c r="K33" s="153">
        <v>44480.799999999996</v>
      </c>
      <c r="L33" s="153">
        <v>21</v>
      </c>
      <c r="M33" s="153">
        <v>58348.62</v>
      </c>
      <c r="N33" s="152">
        <v>5.8500000000000002E-3</v>
      </c>
      <c r="O33" s="152">
        <v>1.0998000000000001</v>
      </c>
      <c r="P33" s="152">
        <v>0</v>
      </c>
      <c r="Q33" s="152">
        <v>0</v>
      </c>
      <c r="R33" s="153"/>
      <c r="S33" s="153" t="s">
        <v>110</v>
      </c>
      <c r="T33" s="153" t="s">
        <v>110</v>
      </c>
      <c r="U33" s="153">
        <v>0.41160000000000002</v>
      </c>
      <c r="V33" s="153">
        <v>77.380800000000008</v>
      </c>
      <c r="W33" s="153"/>
      <c r="X33" s="153" t="s">
        <v>111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112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0" x14ac:dyDescent="0.25">
      <c r="A34" s="170">
        <v>19</v>
      </c>
      <c r="B34" s="171" t="s">
        <v>157</v>
      </c>
      <c r="C34" s="179" t="s">
        <v>158</v>
      </c>
      <c r="D34" s="172" t="s">
        <v>118</v>
      </c>
      <c r="E34" s="173">
        <v>46</v>
      </c>
      <c r="F34" s="174">
        <v>0</v>
      </c>
      <c r="G34" s="175">
        <f t="shared" si="3"/>
        <v>0</v>
      </c>
      <c r="H34" s="153">
        <v>20.54</v>
      </c>
      <c r="I34" s="153">
        <v>944.83999999999992</v>
      </c>
      <c r="J34" s="153">
        <v>242.46</v>
      </c>
      <c r="K34" s="153">
        <v>11153.16</v>
      </c>
      <c r="L34" s="153">
        <v>21</v>
      </c>
      <c r="M34" s="153">
        <v>14638.58</v>
      </c>
      <c r="N34" s="152">
        <v>5.8500000000000002E-3</v>
      </c>
      <c r="O34" s="152">
        <v>0.26910000000000001</v>
      </c>
      <c r="P34" s="152">
        <v>0</v>
      </c>
      <c r="Q34" s="152">
        <v>0</v>
      </c>
      <c r="R34" s="153"/>
      <c r="S34" s="153" t="s">
        <v>110</v>
      </c>
      <c r="T34" s="153" t="s">
        <v>110</v>
      </c>
      <c r="U34" s="153">
        <v>0.42159999999999997</v>
      </c>
      <c r="V34" s="153">
        <v>19.393599999999999</v>
      </c>
      <c r="W34" s="153"/>
      <c r="X34" s="153" t="s">
        <v>111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112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0" x14ac:dyDescent="0.25">
      <c r="A35" s="170">
        <v>20</v>
      </c>
      <c r="B35" s="171" t="s">
        <v>159</v>
      </c>
      <c r="C35" s="179" t="s">
        <v>160</v>
      </c>
      <c r="D35" s="172" t="s">
        <v>118</v>
      </c>
      <c r="E35" s="173">
        <v>42</v>
      </c>
      <c r="F35" s="174">
        <v>0</v>
      </c>
      <c r="G35" s="175">
        <f t="shared" si="3"/>
        <v>0</v>
      </c>
      <c r="H35" s="153">
        <v>24.92</v>
      </c>
      <c r="I35" s="153">
        <v>1046.6400000000001</v>
      </c>
      <c r="J35" s="153">
        <v>248.58</v>
      </c>
      <c r="K35" s="153">
        <v>10440.36</v>
      </c>
      <c r="L35" s="153">
        <v>21</v>
      </c>
      <c r="M35" s="153">
        <v>13899.27</v>
      </c>
      <c r="N35" s="152">
        <v>5.8599999999999998E-3</v>
      </c>
      <c r="O35" s="152">
        <v>0.24611999999999998</v>
      </c>
      <c r="P35" s="152">
        <v>0</v>
      </c>
      <c r="Q35" s="152">
        <v>0</v>
      </c>
      <c r="R35" s="153"/>
      <c r="S35" s="153" t="s">
        <v>110</v>
      </c>
      <c r="T35" s="153" t="s">
        <v>110</v>
      </c>
      <c r="U35" s="153">
        <v>0.43159999999999998</v>
      </c>
      <c r="V35" s="153">
        <v>18.127199999999998</v>
      </c>
      <c r="W35" s="153"/>
      <c r="X35" s="153" t="s">
        <v>111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112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" x14ac:dyDescent="0.25">
      <c r="A36" s="170">
        <v>21</v>
      </c>
      <c r="B36" s="171" t="s">
        <v>161</v>
      </c>
      <c r="C36" s="179" t="s">
        <v>162</v>
      </c>
      <c r="D36" s="172" t="s">
        <v>118</v>
      </c>
      <c r="E36" s="173">
        <v>22</v>
      </c>
      <c r="F36" s="174">
        <v>0</v>
      </c>
      <c r="G36" s="175">
        <f t="shared" si="3"/>
        <v>0</v>
      </c>
      <c r="H36" s="153">
        <v>43.27</v>
      </c>
      <c r="I36" s="153">
        <v>951.94</v>
      </c>
      <c r="J36" s="153">
        <v>256.73</v>
      </c>
      <c r="K36" s="153">
        <v>5648.06</v>
      </c>
      <c r="L36" s="153">
        <v>21</v>
      </c>
      <c r="M36" s="153">
        <v>7986</v>
      </c>
      <c r="N36" s="152">
        <v>4.8700000000000002E-3</v>
      </c>
      <c r="O36" s="152">
        <v>0.10714</v>
      </c>
      <c r="P36" s="152">
        <v>0</v>
      </c>
      <c r="Q36" s="152">
        <v>0</v>
      </c>
      <c r="R36" s="153"/>
      <c r="S36" s="153" t="s">
        <v>110</v>
      </c>
      <c r="T36" s="153" t="s">
        <v>110</v>
      </c>
      <c r="U36" s="153">
        <v>0.44556000000000001</v>
      </c>
      <c r="V36" s="153">
        <v>9.8023199999999999</v>
      </c>
      <c r="W36" s="153"/>
      <c r="X36" s="153" t="s">
        <v>111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112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" x14ac:dyDescent="0.25">
      <c r="A37" s="170">
        <v>22</v>
      </c>
      <c r="B37" s="171" t="s">
        <v>163</v>
      </c>
      <c r="C37" s="179" t="s">
        <v>164</v>
      </c>
      <c r="D37" s="172" t="s">
        <v>118</v>
      </c>
      <c r="E37" s="173">
        <v>9</v>
      </c>
      <c r="F37" s="174">
        <v>0</v>
      </c>
      <c r="G37" s="175">
        <f t="shared" si="3"/>
        <v>0</v>
      </c>
      <c r="H37" s="153">
        <v>43.27</v>
      </c>
      <c r="I37" s="153">
        <v>389.43</v>
      </c>
      <c r="J37" s="153">
        <v>262.73</v>
      </c>
      <c r="K37" s="153">
        <v>2364.5700000000002</v>
      </c>
      <c r="L37" s="153">
        <v>21</v>
      </c>
      <c r="M37" s="153">
        <v>3332.34</v>
      </c>
      <c r="N37" s="152">
        <v>4.8700000000000002E-3</v>
      </c>
      <c r="O37" s="152">
        <v>4.3830000000000001E-2</v>
      </c>
      <c r="P37" s="152">
        <v>0</v>
      </c>
      <c r="Q37" s="152">
        <v>0</v>
      </c>
      <c r="R37" s="153"/>
      <c r="S37" s="153" t="s">
        <v>110</v>
      </c>
      <c r="T37" s="153" t="s">
        <v>110</v>
      </c>
      <c r="U37" s="153">
        <v>0.45556000000000002</v>
      </c>
      <c r="V37" s="153">
        <v>4.1000399999999999</v>
      </c>
      <c r="W37" s="153"/>
      <c r="X37" s="153" t="s">
        <v>111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112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5">
      <c r="A38" s="170">
        <v>23</v>
      </c>
      <c r="B38" s="171" t="s">
        <v>165</v>
      </c>
      <c r="C38" s="179" t="s">
        <v>166</v>
      </c>
      <c r="D38" s="172" t="s">
        <v>118</v>
      </c>
      <c r="E38" s="173">
        <v>307</v>
      </c>
      <c r="F38" s="174">
        <v>0</v>
      </c>
      <c r="G38" s="175">
        <f t="shared" si="3"/>
        <v>0</v>
      </c>
      <c r="H38" s="153">
        <v>0.26</v>
      </c>
      <c r="I38" s="153">
        <v>79.820000000000007</v>
      </c>
      <c r="J38" s="153">
        <v>12.14</v>
      </c>
      <c r="K38" s="153">
        <v>3726.98</v>
      </c>
      <c r="L38" s="153">
        <v>21</v>
      </c>
      <c r="M38" s="153">
        <v>4606.2280000000001</v>
      </c>
      <c r="N38" s="152">
        <v>0</v>
      </c>
      <c r="O38" s="152">
        <v>0</v>
      </c>
      <c r="P38" s="152">
        <v>0</v>
      </c>
      <c r="Q38" s="152">
        <v>0</v>
      </c>
      <c r="R38" s="153"/>
      <c r="S38" s="153" t="s">
        <v>110</v>
      </c>
      <c r="T38" s="153" t="s">
        <v>110</v>
      </c>
      <c r="U38" s="153">
        <v>2.1499999999999998E-2</v>
      </c>
      <c r="V38" s="153">
        <v>6.6004999999999994</v>
      </c>
      <c r="W38" s="153"/>
      <c r="X38" s="153" t="s">
        <v>111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112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5">
      <c r="A39" s="170">
        <v>24</v>
      </c>
      <c r="B39" s="171" t="s">
        <v>167</v>
      </c>
      <c r="C39" s="179" t="s">
        <v>168</v>
      </c>
      <c r="D39" s="172" t="s">
        <v>140</v>
      </c>
      <c r="E39" s="173">
        <v>4</v>
      </c>
      <c r="F39" s="174">
        <v>0</v>
      </c>
      <c r="G39" s="175">
        <f t="shared" si="3"/>
        <v>0</v>
      </c>
      <c r="H39" s="153">
        <v>177.73</v>
      </c>
      <c r="I39" s="153">
        <v>710.92</v>
      </c>
      <c r="J39" s="153">
        <v>182.27</v>
      </c>
      <c r="K39" s="153">
        <v>729.08</v>
      </c>
      <c r="L39" s="153">
        <v>21</v>
      </c>
      <c r="M39" s="153">
        <v>1742.4</v>
      </c>
      <c r="N39" s="152">
        <v>1.15E-3</v>
      </c>
      <c r="O39" s="152">
        <v>4.5999999999999999E-3</v>
      </c>
      <c r="P39" s="152">
        <v>0</v>
      </c>
      <c r="Q39" s="152">
        <v>0</v>
      </c>
      <c r="R39" s="153"/>
      <c r="S39" s="153" t="s">
        <v>133</v>
      </c>
      <c r="T39" s="153" t="s">
        <v>134</v>
      </c>
      <c r="U39" s="153">
        <v>0.65100000000000002</v>
      </c>
      <c r="V39" s="153">
        <v>2.6040000000000001</v>
      </c>
      <c r="W39" s="153"/>
      <c r="X39" s="153" t="s">
        <v>111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112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x14ac:dyDescent="0.25">
      <c r="A40" s="170">
        <v>25</v>
      </c>
      <c r="B40" s="171" t="s">
        <v>169</v>
      </c>
      <c r="C40" s="179" t="s">
        <v>170</v>
      </c>
      <c r="D40" s="172" t="s">
        <v>140</v>
      </c>
      <c r="E40" s="173">
        <v>4</v>
      </c>
      <c r="F40" s="174">
        <v>0</v>
      </c>
      <c r="G40" s="175">
        <f t="shared" si="3"/>
        <v>0</v>
      </c>
      <c r="H40" s="153">
        <v>251.78</v>
      </c>
      <c r="I40" s="153">
        <v>1007.12</v>
      </c>
      <c r="J40" s="153">
        <v>258.22000000000003</v>
      </c>
      <c r="K40" s="153">
        <v>1032.8800000000001</v>
      </c>
      <c r="L40" s="153">
        <v>21</v>
      </c>
      <c r="M40" s="153">
        <v>2468.4</v>
      </c>
      <c r="N40" s="152">
        <v>1.15E-3</v>
      </c>
      <c r="O40" s="152">
        <v>4.5999999999999999E-3</v>
      </c>
      <c r="P40" s="152">
        <v>0</v>
      </c>
      <c r="Q40" s="152">
        <v>0</v>
      </c>
      <c r="R40" s="153"/>
      <c r="S40" s="153" t="s">
        <v>133</v>
      </c>
      <c r="T40" s="153" t="s">
        <v>134</v>
      </c>
      <c r="U40" s="153">
        <v>0.65100000000000002</v>
      </c>
      <c r="V40" s="153">
        <v>2.6040000000000001</v>
      </c>
      <c r="W40" s="153"/>
      <c r="X40" s="153" t="s">
        <v>111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112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5">
      <c r="A41" s="170">
        <v>26</v>
      </c>
      <c r="B41" s="171" t="s">
        <v>171</v>
      </c>
      <c r="C41" s="179" t="s">
        <v>172</v>
      </c>
      <c r="D41" s="172" t="s">
        <v>140</v>
      </c>
      <c r="E41" s="173">
        <v>4</v>
      </c>
      <c r="F41" s="174">
        <v>0</v>
      </c>
      <c r="G41" s="175">
        <f t="shared" si="3"/>
        <v>0</v>
      </c>
      <c r="H41" s="153">
        <v>236.97</v>
      </c>
      <c r="I41" s="153">
        <v>947.88</v>
      </c>
      <c r="J41" s="153">
        <v>243.03</v>
      </c>
      <c r="K41" s="153">
        <v>972.12</v>
      </c>
      <c r="L41" s="153">
        <v>21</v>
      </c>
      <c r="M41" s="153">
        <v>2323.1999999999998</v>
      </c>
      <c r="N41" s="152">
        <v>1.15E-3</v>
      </c>
      <c r="O41" s="152">
        <v>4.5999999999999999E-3</v>
      </c>
      <c r="P41" s="152">
        <v>0</v>
      </c>
      <c r="Q41" s="152">
        <v>0</v>
      </c>
      <c r="R41" s="153"/>
      <c r="S41" s="153" t="s">
        <v>133</v>
      </c>
      <c r="T41" s="153" t="s">
        <v>134</v>
      </c>
      <c r="U41" s="153">
        <v>0.65100000000000002</v>
      </c>
      <c r="V41" s="153">
        <v>2.6040000000000001</v>
      </c>
      <c r="W41" s="153"/>
      <c r="X41" s="153" t="s">
        <v>111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112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5">
      <c r="A42" s="170">
        <v>27</v>
      </c>
      <c r="B42" s="171" t="s">
        <v>173</v>
      </c>
      <c r="C42" s="179" t="s">
        <v>174</v>
      </c>
      <c r="D42" s="172" t="s">
        <v>140</v>
      </c>
      <c r="E42" s="173">
        <v>4</v>
      </c>
      <c r="F42" s="174">
        <v>0</v>
      </c>
      <c r="G42" s="175">
        <f t="shared" si="3"/>
        <v>0</v>
      </c>
      <c r="H42" s="153">
        <v>419.83</v>
      </c>
      <c r="I42" s="153">
        <v>1679.32</v>
      </c>
      <c r="J42" s="153">
        <v>431.17</v>
      </c>
      <c r="K42" s="153">
        <v>1724.68</v>
      </c>
      <c r="L42" s="153">
        <v>21</v>
      </c>
      <c r="M42" s="153">
        <v>4118.84</v>
      </c>
      <c r="N42" s="152">
        <v>2.9499999999999999E-3</v>
      </c>
      <c r="O42" s="152">
        <v>1.18E-2</v>
      </c>
      <c r="P42" s="152">
        <v>0</v>
      </c>
      <c r="Q42" s="152">
        <v>0</v>
      </c>
      <c r="R42" s="153"/>
      <c r="S42" s="153" t="s">
        <v>133</v>
      </c>
      <c r="T42" s="153" t="s">
        <v>134</v>
      </c>
      <c r="U42" s="153">
        <v>1.6639999999999999</v>
      </c>
      <c r="V42" s="153">
        <v>6.6559999999999997</v>
      </c>
      <c r="W42" s="153"/>
      <c r="X42" s="153" t="s">
        <v>111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112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25">
      <c r="A43" s="170">
        <v>28</v>
      </c>
      <c r="B43" s="171" t="s">
        <v>175</v>
      </c>
      <c r="C43" s="179" t="s">
        <v>176</v>
      </c>
      <c r="D43" s="172" t="s">
        <v>118</v>
      </c>
      <c r="E43" s="173">
        <v>188</v>
      </c>
      <c r="F43" s="174">
        <v>0</v>
      </c>
      <c r="G43" s="175">
        <f t="shared" si="3"/>
        <v>0</v>
      </c>
      <c r="H43" s="153">
        <v>152.5</v>
      </c>
      <c r="I43" s="153">
        <v>28670</v>
      </c>
      <c r="J43" s="153">
        <v>0</v>
      </c>
      <c r="K43" s="153">
        <v>0</v>
      </c>
      <c r="L43" s="153">
        <v>21</v>
      </c>
      <c r="M43" s="153">
        <v>34690.699999999997</v>
      </c>
      <c r="N43" s="152">
        <v>0</v>
      </c>
      <c r="O43" s="152">
        <v>0</v>
      </c>
      <c r="P43" s="152">
        <v>0</v>
      </c>
      <c r="Q43" s="152">
        <v>0</v>
      </c>
      <c r="R43" s="153" t="s">
        <v>177</v>
      </c>
      <c r="S43" s="153" t="s">
        <v>110</v>
      </c>
      <c r="T43" s="153" t="s">
        <v>110</v>
      </c>
      <c r="U43" s="153">
        <v>0</v>
      </c>
      <c r="V43" s="153">
        <v>0</v>
      </c>
      <c r="W43" s="153"/>
      <c r="X43" s="153" t="s">
        <v>178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179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x14ac:dyDescent="0.25">
      <c r="A44" s="170">
        <v>29</v>
      </c>
      <c r="B44" s="171" t="s">
        <v>180</v>
      </c>
      <c r="C44" s="179" t="s">
        <v>181</v>
      </c>
      <c r="D44" s="172" t="s">
        <v>118</v>
      </c>
      <c r="E44" s="173">
        <v>46</v>
      </c>
      <c r="F44" s="174">
        <v>0</v>
      </c>
      <c r="G44" s="175">
        <f t="shared" si="3"/>
        <v>0</v>
      </c>
      <c r="H44" s="153">
        <v>192.5</v>
      </c>
      <c r="I44" s="153">
        <v>8855</v>
      </c>
      <c r="J44" s="153">
        <v>0</v>
      </c>
      <c r="K44" s="153">
        <v>0</v>
      </c>
      <c r="L44" s="153">
        <v>21</v>
      </c>
      <c r="M44" s="153">
        <v>10714.55</v>
      </c>
      <c r="N44" s="152">
        <v>0</v>
      </c>
      <c r="O44" s="152">
        <v>0</v>
      </c>
      <c r="P44" s="152">
        <v>0</v>
      </c>
      <c r="Q44" s="152">
        <v>0</v>
      </c>
      <c r="R44" s="153" t="s">
        <v>177</v>
      </c>
      <c r="S44" s="153" t="s">
        <v>110</v>
      </c>
      <c r="T44" s="153" t="s">
        <v>110</v>
      </c>
      <c r="U44" s="153">
        <v>0</v>
      </c>
      <c r="V44" s="153">
        <v>0</v>
      </c>
      <c r="W44" s="153"/>
      <c r="X44" s="153" t="s">
        <v>178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179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x14ac:dyDescent="0.25">
      <c r="A45" s="170">
        <v>30</v>
      </c>
      <c r="B45" s="171" t="s">
        <v>182</v>
      </c>
      <c r="C45" s="179" t="s">
        <v>183</v>
      </c>
      <c r="D45" s="172" t="s">
        <v>118</v>
      </c>
      <c r="E45" s="173">
        <v>42</v>
      </c>
      <c r="F45" s="174">
        <v>0</v>
      </c>
      <c r="G45" s="175">
        <f t="shared" si="3"/>
        <v>0</v>
      </c>
      <c r="H45" s="153">
        <v>245</v>
      </c>
      <c r="I45" s="153">
        <v>10290</v>
      </c>
      <c r="J45" s="153">
        <v>0</v>
      </c>
      <c r="K45" s="153">
        <v>0</v>
      </c>
      <c r="L45" s="153">
        <v>21</v>
      </c>
      <c r="M45" s="153">
        <v>12450.9</v>
      </c>
      <c r="N45" s="152">
        <v>0</v>
      </c>
      <c r="O45" s="152">
        <v>0</v>
      </c>
      <c r="P45" s="152">
        <v>0</v>
      </c>
      <c r="Q45" s="152">
        <v>0</v>
      </c>
      <c r="R45" s="153" t="s">
        <v>177</v>
      </c>
      <c r="S45" s="153" t="s">
        <v>110</v>
      </c>
      <c r="T45" s="153" t="s">
        <v>110</v>
      </c>
      <c r="U45" s="153">
        <v>0</v>
      </c>
      <c r="V45" s="153">
        <v>0</v>
      </c>
      <c r="W45" s="153"/>
      <c r="X45" s="153" t="s">
        <v>178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179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5">
      <c r="A46" s="170">
        <v>31</v>
      </c>
      <c r="B46" s="171" t="s">
        <v>184</v>
      </c>
      <c r="C46" s="179" t="s">
        <v>185</v>
      </c>
      <c r="D46" s="172" t="s">
        <v>118</v>
      </c>
      <c r="E46" s="173">
        <v>22</v>
      </c>
      <c r="F46" s="174">
        <v>0</v>
      </c>
      <c r="G46" s="175">
        <f t="shared" si="3"/>
        <v>0</v>
      </c>
      <c r="H46" s="153">
        <v>245</v>
      </c>
      <c r="I46" s="153">
        <v>5390</v>
      </c>
      <c r="J46" s="153">
        <v>0</v>
      </c>
      <c r="K46" s="153">
        <v>0</v>
      </c>
      <c r="L46" s="153">
        <v>21</v>
      </c>
      <c r="M46" s="153">
        <v>6521.9</v>
      </c>
      <c r="N46" s="152">
        <v>7.5000000000000002E-4</v>
      </c>
      <c r="O46" s="152">
        <v>1.6500000000000001E-2</v>
      </c>
      <c r="P46" s="152">
        <v>0</v>
      </c>
      <c r="Q46" s="152">
        <v>0</v>
      </c>
      <c r="R46" s="153" t="s">
        <v>177</v>
      </c>
      <c r="S46" s="153" t="s">
        <v>110</v>
      </c>
      <c r="T46" s="153" t="s">
        <v>110</v>
      </c>
      <c r="U46" s="153">
        <v>0</v>
      </c>
      <c r="V46" s="153">
        <v>0</v>
      </c>
      <c r="W46" s="153"/>
      <c r="X46" s="153" t="s">
        <v>178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179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x14ac:dyDescent="0.25">
      <c r="A47" s="170">
        <v>32</v>
      </c>
      <c r="B47" s="171" t="s">
        <v>186</v>
      </c>
      <c r="C47" s="179" t="s">
        <v>187</v>
      </c>
      <c r="D47" s="172" t="s">
        <v>118</v>
      </c>
      <c r="E47" s="173">
        <v>9</v>
      </c>
      <c r="F47" s="174">
        <v>0</v>
      </c>
      <c r="G47" s="175">
        <f t="shared" si="3"/>
        <v>0</v>
      </c>
      <c r="H47" s="153">
        <v>475</v>
      </c>
      <c r="I47" s="153">
        <v>4275</v>
      </c>
      <c r="J47" s="153">
        <v>0</v>
      </c>
      <c r="K47" s="153">
        <v>0</v>
      </c>
      <c r="L47" s="153">
        <v>21</v>
      </c>
      <c r="M47" s="153">
        <v>5172.75</v>
      </c>
      <c r="N47" s="152">
        <v>0</v>
      </c>
      <c r="O47" s="152">
        <v>0</v>
      </c>
      <c r="P47" s="152">
        <v>0</v>
      </c>
      <c r="Q47" s="152">
        <v>0</v>
      </c>
      <c r="R47" s="153" t="s">
        <v>177</v>
      </c>
      <c r="S47" s="153" t="s">
        <v>110</v>
      </c>
      <c r="T47" s="153" t="s">
        <v>110</v>
      </c>
      <c r="U47" s="153">
        <v>0</v>
      </c>
      <c r="V47" s="153">
        <v>0</v>
      </c>
      <c r="W47" s="153"/>
      <c r="X47" s="153" t="s">
        <v>178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179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x14ac:dyDescent="0.25">
      <c r="A48" s="170">
        <v>33</v>
      </c>
      <c r="B48" s="171" t="s">
        <v>188</v>
      </c>
      <c r="C48" s="179" t="s">
        <v>189</v>
      </c>
      <c r="D48" s="172" t="s">
        <v>0</v>
      </c>
      <c r="E48" s="173">
        <v>1782.5530000000001</v>
      </c>
      <c r="F48" s="174">
        <v>0</v>
      </c>
      <c r="G48" s="175">
        <f t="shared" si="3"/>
        <v>0</v>
      </c>
      <c r="H48" s="153">
        <v>0</v>
      </c>
      <c r="I48" s="153">
        <v>0</v>
      </c>
      <c r="J48" s="153">
        <v>3.9</v>
      </c>
      <c r="K48" s="153">
        <v>6951.9567000000006</v>
      </c>
      <c r="L48" s="153">
        <v>21</v>
      </c>
      <c r="M48" s="153">
        <v>8411.8716000000004</v>
      </c>
      <c r="N48" s="152">
        <v>0</v>
      </c>
      <c r="O48" s="152">
        <v>0</v>
      </c>
      <c r="P48" s="152">
        <v>0</v>
      </c>
      <c r="Q48" s="152">
        <v>0</v>
      </c>
      <c r="R48" s="153"/>
      <c r="S48" s="153" t="s">
        <v>110</v>
      </c>
      <c r="T48" s="153" t="s">
        <v>127</v>
      </c>
      <c r="U48" s="153">
        <v>0</v>
      </c>
      <c r="V48" s="153">
        <v>0</v>
      </c>
      <c r="W48" s="153"/>
      <c r="X48" s="153" t="s">
        <v>128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129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13" x14ac:dyDescent="0.25">
      <c r="A49" s="158" t="s">
        <v>105</v>
      </c>
      <c r="B49" s="159" t="s">
        <v>74</v>
      </c>
      <c r="C49" s="176" t="s">
        <v>75</v>
      </c>
      <c r="D49" s="160"/>
      <c r="E49" s="161"/>
      <c r="F49" s="162"/>
      <c r="G49" s="163">
        <f>SUM(G50:G64)</f>
        <v>0</v>
      </c>
      <c r="H49" s="157"/>
      <c r="I49" s="157">
        <v>75490.34</v>
      </c>
      <c r="J49" s="157"/>
      <c r="K49" s="157">
        <v>20604.5</v>
      </c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AG49" t="s">
        <v>106</v>
      </c>
    </row>
    <row r="50" spans="1:60" x14ac:dyDescent="0.25">
      <c r="A50" s="170">
        <v>34</v>
      </c>
      <c r="B50" s="171" t="s">
        <v>190</v>
      </c>
      <c r="C50" s="179" t="s">
        <v>191</v>
      </c>
      <c r="D50" s="172" t="s">
        <v>140</v>
      </c>
      <c r="E50" s="173">
        <v>72</v>
      </c>
      <c r="F50" s="174">
        <v>0</v>
      </c>
      <c r="G50" s="175">
        <f t="shared" ref="G50:G64" si="4">E50*F50</f>
        <v>0</v>
      </c>
      <c r="H50" s="153">
        <v>34.64</v>
      </c>
      <c r="I50" s="153">
        <v>2494.08</v>
      </c>
      <c r="J50" s="153">
        <v>85.86</v>
      </c>
      <c r="K50" s="153">
        <v>6181.92</v>
      </c>
      <c r="L50" s="153">
        <v>21</v>
      </c>
      <c r="M50" s="153">
        <v>10497.96</v>
      </c>
      <c r="N50" s="152">
        <v>9.0000000000000006E-5</v>
      </c>
      <c r="O50" s="152">
        <v>6.4800000000000005E-3</v>
      </c>
      <c r="P50" s="152">
        <v>4.4999999999999999E-4</v>
      </c>
      <c r="Q50" s="152">
        <v>3.2399999999999998E-2</v>
      </c>
      <c r="R50" s="153"/>
      <c r="S50" s="153" t="s">
        <v>110</v>
      </c>
      <c r="T50" s="153" t="s">
        <v>110</v>
      </c>
      <c r="U50" s="153">
        <v>0.16600000000000001</v>
      </c>
      <c r="V50" s="153">
        <v>11.952</v>
      </c>
      <c r="W50" s="153"/>
      <c r="X50" s="153" t="s">
        <v>111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112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x14ac:dyDescent="0.25">
      <c r="A51" s="170">
        <v>35</v>
      </c>
      <c r="B51" s="171" t="s">
        <v>192</v>
      </c>
      <c r="C51" s="179" t="s">
        <v>193</v>
      </c>
      <c r="D51" s="172" t="s">
        <v>140</v>
      </c>
      <c r="E51" s="173">
        <v>4</v>
      </c>
      <c r="F51" s="174">
        <v>0</v>
      </c>
      <c r="G51" s="175">
        <f t="shared" si="4"/>
        <v>0</v>
      </c>
      <c r="H51" s="153">
        <v>78.849999999999994</v>
      </c>
      <c r="I51" s="153">
        <v>315.39999999999998</v>
      </c>
      <c r="J51" s="153">
        <v>193.65</v>
      </c>
      <c r="K51" s="153">
        <v>774.6</v>
      </c>
      <c r="L51" s="153">
        <v>21</v>
      </c>
      <c r="M51" s="153">
        <v>1318.9</v>
      </c>
      <c r="N51" s="152">
        <v>2.1000000000000001E-4</v>
      </c>
      <c r="O51" s="152">
        <v>8.4000000000000003E-4</v>
      </c>
      <c r="P51" s="152">
        <v>3.5000000000000001E-3</v>
      </c>
      <c r="Q51" s="152">
        <v>1.4E-2</v>
      </c>
      <c r="R51" s="153"/>
      <c r="S51" s="153" t="s">
        <v>110</v>
      </c>
      <c r="T51" s="153" t="s">
        <v>110</v>
      </c>
      <c r="U51" s="153">
        <v>0.374</v>
      </c>
      <c r="V51" s="153">
        <v>1.496</v>
      </c>
      <c r="W51" s="153"/>
      <c r="X51" s="153" t="s">
        <v>111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112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x14ac:dyDescent="0.25">
      <c r="A52" s="170">
        <v>36</v>
      </c>
      <c r="B52" s="171" t="s">
        <v>194</v>
      </c>
      <c r="C52" s="179" t="s">
        <v>195</v>
      </c>
      <c r="D52" s="172" t="s">
        <v>140</v>
      </c>
      <c r="E52" s="173">
        <v>14</v>
      </c>
      <c r="F52" s="174">
        <v>0</v>
      </c>
      <c r="G52" s="175">
        <f t="shared" si="4"/>
        <v>0</v>
      </c>
      <c r="H52" s="153">
        <v>1.95</v>
      </c>
      <c r="I52" s="153">
        <v>27.3</v>
      </c>
      <c r="J52" s="153">
        <v>28.75</v>
      </c>
      <c r="K52" s="153">
        <v>402.5</v>
      </c>
      <c r="L52" s="153">
        <v>21</v>
      </c>
      <c r="M52" s="153">
        <v>520.05799999999999</v>
      </c>
      <c r="N52" s="152">
        <v>0</v>
      </c>
      <c r="O52" s="152">
        <v>0</v>
      </c>
      <c r="P52" s="152">
        <v>0</v>
      </c>
      <c r="Q52" s="152">
        <v>0</v>
      </c>
      <c r="R52" s="153"/>
      <c r="S52" s="153" t="s">
        <v>110</v>
      </c>
      <c r="T52" s="153" t="s">
        <v>110</v>
      </c>
      <c r="U52" s="153">
        <v>5.0999999999999997E-2</v>
      </c>
      <c r="V52" s="153">
        <v>0.71399999999999997</v>
      </c>
      <c r="W52" s="153"/>
      <c r="X52" s="153" t="s">
        <v>111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112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5">
      <c r="A53" s="170">
        <v>37</v>
      </c>
      <c r="B53" s="171" t="s">
        <v>196</v>
      </c>
      <c r="C53" s="179" t="s">
        <v>197</v>
      </c>
      <c r="D53" s="172" t="s">
        <v>140</v>
      </c>
      <c r="E53" s="173">
        <v>74</v>
      </c>
      <c r="F53" s="174">
        <v>0</v>
      </c>
      <c r="G53" s="175">
        <f t="shared" si="4"/>
        <v>0</v>
      </c>
      <c r="H53" s="153">
        <v>3.92</v>
      </c>
      <c r="I53" s="153">
        <v>290.08</v>
      </c>
      <c r="J53" s="153">
        <v>92.98</v>
      </c>
      <c r="K53" s="153">
        <v>6880.52</v>
      </c>
      <c r="L53" s="153">
        <v>21</v>
      </c>
      <c r="M53" s="153">
        <v>8676.4260000000013</v>
      </c>
      <c r="N53" s="152">
        <v>0</v>
      </c>
      <c r="O53" s="152">
        <v>0</v>
      </c>
      <c r="P53" s="152">
        <v>0</v>
      </c>
      <c r="Q53" s="152">
        <v>0</v>
      </c>
      <c r="R53" s="153"/>
      <c r="S53" s="153" t="s">
        <v>110</v>
      </c>
      <c r="T53" s="153" t="s">
        <v>110</v>
      </c>
      <c r="U53" s="153">
        <v>0.16500000000000001</v>
      </c>
      <c r="V53" s="153">
        <v>12.21</v>
      </c>
      <c r="W53" s="153"/>
      <c r="X53" s="153" t="s">
        <v>111</v>
      </c>
      <c r="Y53" s="147"/>
      <c r="Z53" s="147"/>
      <c r="AA53" s="147"/>
      <c r="AB53" s="147"/>
      <c r="AC53" s="147"/>
      <c r="AD53" s="147"/>
      <c r="AE53" s="147"/>
      <c r="AF53" s="147"/>
      <c r="AG53" s="147" t="s">
        <v>112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x14ac:dyDescent="0.25">
      <c r="A54" s="170">
        <v>38</v>
      </c>
      <c r="B54" s="171" t="s">
        <v>198</v>
      </c>
      <c r="C54" s="179" t="s">
        <v>199</v>
      </c>
      <c r="D54" s="172" t="s">
        <v>140</v>
      </c>
      <c r="E54" s="173">
        <v>8</v>
      </c>
      <c r="F54" s="174">
        <v>0</v>
      </c>
      <c r="G54" s="175">
        <f t="shared" si="4"/>
        <v>0</v>
      </c>
      <c r="H54" s="153">
        <v>5.22</v>
      </c>
      <c r="I54" s="153">
        <v>41.76</v>
      </c>
      <c r="J54" s="153">
        <v>116.28</v>
      </c>
      <c r="K54" s="153">
        <v>930.24</v>
      </c>
      <c r="L54" s="153">
        <v>21</v>
      </c>
      <c r="M54" s="153">
        <v>1176.1199999999999</v>
      </c>
      <c r="N54" s="152">
        <v>0</v>
      </c>
      <c r="O54" s="152">
        <v>0</v>
      </c>
      <c r="P54" s="152">
        <v>0</v>
      </c>
      <c r="Q54" s="152">
        <v>0</v>
      </c>
      <c r="R54" s="153"/>
      <c r="S54" s="153" t="s">
        <v>110</v>
      </c>
      <c r="T54" s="153" t="s">
        <v>110</v>
      </c>
      <c r="U54" s="153">
        <v>0.20599999999999999</v>
      </c>
      <c r="V54" s="153">
        <v>1.6479999999999999</v>
      </c>
      <c r="W54" s="153"/>
      <c r="X54" s="153" t="s">
        <v>111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112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x14ac:dyDescent="0.25">
      <c r="A55" s="170">
        <v>39</v>
      </c>
      <c r="B55" s="171" t="s">
        <v>200</v>
      </c>
      <c r="C55" s="179" t="s">
        <v>201</v>
      </c>
      <c r="D55" s="172" t="s">
        <v>140</v>
      </c>
      <c r="E55" s="173">
        <v>4</v>
      </c>
      <c r="F55" s="174">
        <v>0</v>
      </c>
      <c r="G55" s="175">
        <f t="shared" si="4"/>
        <v>0</v>
      </c>
      <c r="H55" s="153">
        <v>14.34</v>
      </c>
      <c r="I55" s="153">
        <v>57.36</v>
      </c>
      <c r="J55" s="153">
        <v>197.66</v>
      </c>
      <c r="K55" s="153">
        <v>790.64</v>
      </c>
      <c r="L55" s="153">
        <v>21</v>
      </c>
      <c r="M55" s="153">
        <v>1026.08</v>
      </c>
      <c r="N55" s="152">
        <v>0</v>
      </c>
      <c r="O55" s="152">
        <v>0</v>
      </c>
      <c r="P55" s="152">
        <v>0</v>
      </c>
      <c r="Q55" s="152">
        <v>0</v>
      </c>
      <c r="R55" s="153"/>
      <c r="S55" s="153" t="s">
        <v>110</v>
      </c>
      <c r="T55" s="153" t="s">
        <v>110</v>
      </c>
      <c r="U55" s="153">
        <v>0.35</v>
      </c>
      <c r="V55" s="153">
        <v>1.4</v>
      </c>
      <c r="W55" s="153"/>
      <c r="X55" s="153" t="s">
        <v>111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112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x14ac:dyDescent="0.25">
      <c r="A56" s="170">
        <v>40</v>
      </c>
      <c r="B56" s="171" t="s">
        <v>202</v>
      </c>
      <c r="C56" s="179" t="s">
        <v>203</v>
      </c>
      <c r="D56" s="172" t="s">
        <v>140</v>
      </c>
      <c r="E56" s="173">
        <v>2</v>
      </c>
      <c r="F56" s="174">
        <v>0</v>
      </c>
      <c r="G56" s="175">
        <f t="shared" si="4"/>
        <v>0</v>
      </c>
      <c r="H56" s="153">
        <v>178.54</v>
      </c>
      <c r="I56" s="153">
        <v>357.08</v>
      </c>
      <c r="J56" s="153">
        <v>92.96</v>
      </c>
      <c r="K56" s="153">
        <v>185.92</v>
      </c>
      <c r="L56" s="153">
        <v>21</v>
      </c>
      <c r="M56" s="153">
        <v>657.03</v>
      </c>
      <c r="N56" s="152">
        <v>1.3999999999999999E-4</v>
      </c>
      <c r="O56" s="152">
        <v>2.7999999999999998E-4</v>
      </c>
      <c r="P56" s="152">
        <v>0</v>
      </c>
      <c r="Q56" s="152">
        <v>0</v>
      </c>
      <c r="R56" s="153"/>
      <c r="S56" s="153" t="s">
        <v>110</v>
      </c>
      <c r="T56" s="153" t="s">
        <v>110</v>
      </c>
      <c r="U56" s="153">
        <v>0.16500000000000001</v>
      </c>
      <c r="V56" s="153">
        <v>0.33</v>
      </c>
      <c r="W56" s="153"/>
      <c r="X56" s="153" t="s">
        <v>111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112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5">
      <c r="A57" s="170">
        <v>41</v>
      </c>
      <c r="B57" s="171" t="s">
        <v>204</v>
      </c>
      <c r="C57" s="179" t="s">
        <v>205</v>
      </c>
      <c r="D57" s="172" t="s">
        <v>140</v>
      </c>
      <c r="E57" s="173">
        <v>8</v>
      </c>
      <c r="F57" s="174">
        <v>0</v>
      </c>
      <c r="G57" s="175">
        <f t="shared" si="4"/>
        <v>0</v>
      </c>
      <c r="H57" s="153">
        <v>244.38</v>
      </c>
      <c r="I57" s="153">
        <v>1955.04</v>
      </c>
      <c r="J57" s="153">
        <v>116.62</v>
      </c>
      <c r="K57" s="153">
        <v>932.96</v>
      </c>
      <c r="L57" s="153">
        <v>21</v>
      </c>
      <c r="M57" s="153">
        <v>3494.48</v>
      </c>
      <c r="N57" s="152">
        <v>2.0000000000000001E-4</v>
      </c>
      <c r="O57" s="152">
        <v>1.6000000000000001E-3</v>
      </c>
      <c r="P57" s="152">
        <v>0</v>
      </c>
      <c r="Q57" s="152">
        <v>0</v>
      </c>
      <c r="R57" s="153"/>
      <c r="S57" s="153" t="s">
        <v>110</v>
      </c>
      <c r="T57" s="153" t="s">
        <v>110</v>
      </c>
      <c r="U57" s="153">
        <v>0.20699999999999999</v>
      </c>
      <c r="V57" s="153">
        <v>1.6559999999999999</v>
      </c>
      <c r="W57" s="153"/>
      <c r="X57" s="153" t="s">
        <v>111</v>
      </c>
      <c r="Y57" s="147"/>
      <c r="Z57" s="147"/>
      <c r="AA57" s="147"/>
      <c r="AB57" s="147"/>
      <c r="AC57" s="147"/>
      <c r="AD57" s="147"/>
      <c r="AE57" s="147"/>
      <c r="AF57" s="147"/>
      <c r="AG57" s="147" t="s">
        <v>112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5">
      <c r="A58" s="170">
        <v>42</v>
      </c>
      <c r="B58" s="171" t="s">
        <v>206</v>
      </c>
      <c r="C58" s="179" t="s">
        <v>207</v>
      </c>
      <c r="D58" s="172" t="s">
        <v>140</v>
      </c>
      <c r="E58" s="173">
        <v>4</v>
      </c>
      <c r="F58" s="174">
        <v>0</v>
      </c>
      <c r="G58" s="175">
        <f t="shared" si="4"/>
        <v>0</v>
      </c>
      <c r="H58" s="153">
        <v>974.24</v>
      </c>
      <c r="I58" s="153">
        <v>3896.96</v>
      </c>
      <c r="J58" s="153">
        <v>197.76</v>
      </c>
      <c r="K58" s="153">
        <v>791.04</v>
      </c>
      <c r="L58" s="153">
        <v>21</v>
      </c>
      <c r="M58" s="153">
        <v>5672.48</v>
      </c>
      <c r="N58" s="152">
        <v>7.6999999999999996E-4</v>
      </c>
      <c r="O58" s="152">
        <v>3.0799999999999998E-3</v>
      </c>
      <c r="P58" s="152">
        <v>0</v>
      </c>
      <c r="Q58" s="152">
        <v>0</v>
      </c>
      <c r="R58" s="153"/>
      <c r="S58" s="153" t="s">
        <v>110</v>
      </c>
      <c r="T58" s="153" t="s">
        <v>110</v>
      </c>
      <c r="U58" s="153">
        <v>0.35099999999999998</v>
      </c>
      <c r="V58" s="153">
        <v>1.4039999999999999</v>
      </c>
      <c r="W58" s="153"/>
      <c r="X58" s="153" t="s">
        <v>111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112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0" x14ac:dyDescent="0.25">
      <c r="A59" s="170">
        <v>43</v>
      </c>
      <c r="B59" s="171" t="s">
        <v>208</v>
      </c>
      <c r="C59" s="179" t="s">
        <v>209</v>
      </c>
      <c r="D59" s="172" t="s">
        <v>140</v>
      </c>
      <c r="E59" s="173">
        <v>36</v>
      </c>
      <c r="F59" s="174">
        <v>0</v>
      </c>
      <c r="G59" s="175">
        <f t="shared" si="4"/>
        <v>0</v>
      </c>
      <c r="H59" s="153">
        <v>645.48</v>
      </c>
      <c r="I59" s="153">
        <v>23237.279999999999</v>
      </c>
      <c r="J59" s="153">
        <v>64.52</v>
      </c>
      <c r="K59" s="153">
        <v>2322.7199999999998</v>
      </c>
      <c r="L59" s="153">
        <v>21</v>
      </c>
      <c r="M59" s="153">
        <v>30927.599999999999</v>
      </c>
      <c r="N59" s="152">
        <v>1.3999999999999999E-4</v>
      </c>
      <c r="O59" s="152">
        <v>5.0399999999999993E-3</v>
      </c>
      <c r="P59" s="152">
        <v>0</v>
      </c>
      <c r="Q59" s="152">
        <v>0</v>
      </c>
      <c r="R59" s="153"/>
      <c r="S59" s="153" t="s">
        <v>133</v>
      </c>
      <c r="T59" s="153" t="s">
        <v>134</v>
      </c>
      <c r="U59" s="153">
        <v>7.1999999999999995E-2</v>
      </c>
      <c r="V59" s="153">
        <v>2.5919999999999996</v>
      </c>
      <c r="W59" s="153"/>
      <c r="X59" s="153" t="s">
        <v>111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112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5">
      <c r="A60" s="170">
        <v>44</v>
      </c>
      <c r="B60" s="171" t="s">
        <v>210</v>
      </c>
      <c r="C60" s="179" t="s">
        <v>211</v>
      </c>
      <c r="D60" s="172" t="s">
        <v>140</v>
      </c>
      <c r="E60" s="173">
        <v>14</v>
      </c>
      <c r="F60" s="174">
        <v>0</v>
      </c>
      <c r="G60" s="175">
        <f t="shared" si="4"/>
        <v>0</v>
      </c>
      <c r="H60" s="153">
        <v>181</v>
      </c>
      <c r="I60" s="153">
        <v>2534</v>
      </c>
      <c r="J60" s="153">
        <v>0</v>
      </c>
      <c r="K60" s="153">
        <v>0</v>
      </c>
      <c r="L60" s="153">
        <v>21</v>
      </c>
      <c r="M60" s="153">
        <v>3066.14</v>
      </c>
      <c r="N60" s="152">
        <v>2.9999999999999997E-4</v>
      </c>
      <c r="O60" s="152">
        <v>4.1999999999999997E-3</v>
      </c>
      <c r="P60" s="152">
        <v>0</v>
      </c>
      <c r="Q60" s="152">
        <v>0</v>
      </c>
      <c r="R60" s="153" t="s">
        <v>177</v>
      </c>
      <c r="S60" s="153" t="s">
        <v>110</v>
      </c>
      <c r="T60" s="153" t="s">
        <v>110</v>
      </c>
      <c r="U60" s="153">
        <v>0</v>
      </c>
      <c r="V60" s="153">
        <v>0</v>
      </c>
      <c r="W60" s="153"/>
      <c r="X60" s="153" t="s">
        <v>178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179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5">
      <c r="A61" s="170">
        <v>45</v>
      </c>
      <c r="B61" s="171" t="s">
        <v>212</v>
      </c>
      <c r="C61" s="179" t="s">
        <v>213</v>
      </c>
      <c r="D61" s="172" t="s">
        <v>140</v>
      </c>
      <c r="E61" s="173">
        <v>72</v>
      </c>
      <c r="F61" s="174">
        <v>0</v>
      </c>
      <c r="G61" s="175">
        <f t="shared" si="4"/>
        <v>0</v>
      </c>
      <c r="H61" s="153">
        <v>75.5</v>
      </c>
      <c r="I61" s="153">
        <v>5436</v>
      </c>
      <c r="J61" s="153">
        <v>0</v>
      </c>
      <c r="K61" s="153">
        <v>0</v>
      </c>
      <c r="L61" s="153">
        <v>21</v>
      </c>
      <c r="M61" s="153">
        <v>6577.56</v>
      </c>
      <c r="N61" s="152">
        <v>2.5000000000000001E-4</v>
      </c>
      <c r="O61" s="152">
        <v>1.8000000000000002E-2</v>
      </c>
      <c r="P61" s="152">
        <v>0</v>
      </c>
      <c r="Q61" s="152">
        <v>0</v>
      </c>
      <c r="R61" s="153"/>
      <c r="S61" s="153" t="s">
        <v>133</v>
      </c>
      <c r="T61" s="153" t="s">
        <v>127</v>
      </c>
      <c r="U61" s="153">
        <v>0</v>
      </c>
      <c r="V61" s="153">
        <v>0</v>
      </c>
      <c r="W61" s="153"/>
      <c r="X61" s="153" t="s">
        <v>178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179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5">
      <c r="A62" s="170">
        <v>46</v>
      </c>
      <c r="B62" s="171" t="s">
        <v>214</v>
      </c>
      <c r="C62" s="179" t="s">
        <v>215</v>
      </c>
      <c r="D62" s="172" t="s">
        <v>140</v>
      </c>
      <c r="E62" s="173">
        <v>36</v>
      </c>
      <c r="F62" s="174">
        <v>0</v>
      </c>
      <c r="G62" s="175">
        <f t="shared" si="4"/>
        <v>0</v>
      </c>
      <c r="H62" s="153">
        <v>635</v>
      </c>
      <c r="I62" s="153">
        <v>22860</v>
      </c>
      <c r="J62" s="153">
        <v>0</v>
      </c>
      <c r="K62" s="153">
        <v>0</v>
      </c>
      <c r="L62" s="153">
        <v>21</v>
      </c>
      <c r="M62" s="153">
        <v>27660.6</v>
      </c>
      <c r="N62" s="152">
        <v>2.9E-4</v>
      </c>
      <c r="O62" s="152">
        <v>1.044E-2</v>
      </c>
      <c r="P62" s="152">
        <v>0</v>
      </c>
      <c r="Q62" s="152">
        <v>0</v>
      </c>
      <c r="R62" s="153"/>
      <c r="S62" s="153" t="s">
        <v>133</v>
      </c>
      <c r="T62" s="153" t="s">
        <v>110</v>
      </c>
      <c r="U62" s="153">
        <v>0</v>
      </c>
      <c r="V62" s="153">
        <v>0</v>
      </c>
      <c r="W62" s="153"/>
      <c r="X62" s="153" t="s">
        <v>178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179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x14ac:dyDescent="0.25">
      <c r="A63" s="170">
        <v>47</v>
      </c>
      <c r="B63" s="171" t="s">
        <v>216</v>
      </c>
      <c r="C63" s="179" t="s">
        <v>217</v>
      </c>
      <c r="D63" s="172" t="s">
        <v>140</v>
      </c>
      <c r="E63" s="173">
        <v>36</v>
      </c>
      <c r="F63" s="174">
        <v>0</v>
      </c>
      <c r="G63" s="175">
        <f t="shared" si="4"/>
        <v>0</v>
      </c>
      <c r="H63" s="153">
        <v>333</v>
      </c>
      <c r="I63" s="153">
        <v>11988</v>
      </c>
      <c r="J63" s="153">
        <v>0</v>
      </c>
      <c r="K63" s="153">
        <v>0</v>
      </c>
      <c r="L63" s="153">
        <v>21</v>
      </c>
      <c r="M63" s="153">
        <v>14505.48</v>
      </c>
      <c r="N63" s="152">
        <v>2.3000000000000001E-4</v>
      </c>
      <c r="O63" s="152">
        <v>8.2800000000000009E-3</v>
      </c>
      <c r="P63" s="152">
        <v>0</v>
      </c>
      <c r="Q63" s="152">
        <v>0</v>
      </c>
      <c r="R63" s="153"/>
      <c r="S63" s="153" t="s">
        <v>133</v>
      </c>
      <c r="T63" s="153" t="s">
        <v>134</v>
      </c>
      <c r="U63" s="153">
        <v>0</v>
      </c>
      <c r="V63" s="153">
        <v>0</v>
      </c>
      <c r="W63" s="153"/>
      <c r="X63" s="153" t="s">
        <v>178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179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x14ac:dyDescent="0.25">
      <c r="A64" s="170">
        <v>48</v>
      </c>
      <c r="B64" s="171" t="s">
        <v>218</v>
      </c>
      <c r="C64" s="179" t="s">
        <v>219</v>
      </c>
      <c r="D64" s="172" t="s">
        <v>0</v>
      </c>
      <c r="E64" s="173">
        <v>956.83399999999995</v>
      </c>
      <c r="F64" s="174">
        <v>0</v>
      </c>
      <c r="G64" s="175">
        <f t="shared" si="4"/>
        <v>0</v>
      </c>
      <c r="H64" s="153">
        <v>0</v>
      </c>
      <c r="I64" s="153">
        <v>0</v>
      </c>
      <c r="J64" s="153">
        <v>0.43</v>
      </c>
      <c r="K64" s="153">
        <v>411.43861999999996</v>
      </c>
      <c r="L64" s="153">
        <v>21</v>
      </c>
      <c r="M64" s="153">
        <v>497.8424</v>
      </c>
      <c r="N64" s="152">
        <v>0</v>
      </c>
      <c r="O64" s="152">
        <v>0</v>
      </c>
      <c r="P64" s="152">
        <v>0</v>
      </c>
      <c r="Q64" s="152">
        <v>0</v>
      </c>
      <c r="R64" s="153"/>
      <c r="S64" s="153" t="s">
        <v>110</v>
      </c>
      <c r="T64" s="153" t="s">
        <v>127</v>
      </c>
      <c r="U64" s="153">
        <v>0</v>
      </c>
      <c r="V64" s="153">
        <v>0</v>
      </c>
      <c r="W64" s="153"/>
      <c r="X64" s="153" t="s">
        <v>128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129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13" x14ac:dyDescent="0.25">
      <c r="A65" s="158" t="s">
        <v>105</v>
      </c>
      <c r="B65" s="159" t="s">
        <v>76</v>
      </c>
      <c r="C65" s="176" t="s">
        <v>77</v>
      </c>
      <c r="D65" s="160"/>
      <c r="E65" s="161"/>
      <c r="F65" s="162"/>
      <c r="G65" s="163">
        <f>SUM(G66:G85)</f>
        <v>0</v>
      </c>
      <c r="H65" s="157"/>
      <c r="I65" s="157">
        <v>449074.35</v>
      </c>
      <c r="J65" s="157"/>
      <c r="K65" s="157">
        <v>109362.23</v>
      </c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AG65" t="s">
        <v>106</v>
      </c>
    </row>
    <row r="66" spans="1:60" x14ac:dyDescent="0.25">
      <c r="A66" s="170">
        <v>49</v>
      </c>
      <c r="B66" s="171" t="s">
        <v>220</v>
      </c>
      <c r="C66" s="179" t="s">
        <v>221</v>
      </c>
      <c r="D66" s="172" t="s">
        <v>109</v>
      </c>
      <c r="E66" s="173">
        <v>358</v>
      </c>
      <c r="F66" s="174">
        <v>0</v>
      </c>
      <c r="G66" s="175">
        <f t="shared" ref="G66:G85" si="5">E66*F66</f>
        <v>0</v>
      </c>
      <c r="H66" s="153">
        <v>0</v>
      </c>
      <c r="I66" s="153">
        <v>0</v>
      </c>
      <c r="J66" s="153">
        <v>42.4</v>
      </c>
      <c r="K66" s="153">
        <v>15179.199999999999</v>
      </c>
      <c r="L66" s="153">
        <v>21</v>
      </c>
      <c r="M66" s="153">
        <v>18366.832000000002</v>
      </c>
      <c r="N66" s="152">
        <v>0</v>
      </c>
      <c r="O66" s="152">
        <v>0</v>
      </c>
      <c r="P66" s="152">
        <v>1.057E-2</v>
      </c>
      <c r="Q66" s="152">
        <v>3.7840599999999998</v>
      </c>
      <c r="R66" s="153"/>
      <c r="S66" s="153" t="s">
        <v>110</v>
      </c>
      <c r="T66" s="153" t="s">
        <v>110</v>
      </c>
      <c r="U66" s="153">
        <v>8.2000000000000003E-2</v>
      </c>
      <c r="V66" s="153">
        <v>29.356000000000002</v>
      </c>
      <c r="W66" s="153"/>
      <c r="X66" s="153" t="s">
        <v>111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112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5">
      <c r="A67" s="170">
        <v>50</v>
      </c>
      <c r="B67" s="171" t="s">
        <v>222</v>
      </c>
      <c r="C67" s="179" t="s">
        <v>223</v>
      </c>
      <c r="D67" s="172" t="s">
        <v>140</v>
      </c>
      <c r="E67" s="173">
        <v>6</v>
      </c>
      <c r="F67" s="174">
        <v>0</v>
      </c>
      <c r="G67" s="175">
        <f t="shared" si="5"/>
        <v>0</v>
      </c>
      <c r="H67" s="153">
        <v>3.45</v>
      </c>
      <c r="I67" s="153">
        <v>20.700000000000003</v>
      </c>
      <c r="J67" s="153">
        <v>319.05</v>
      </c>
      <c r="K67" s="153">
        <v>1914.3000000000002</v>
      </c>
      <c r="L67" s="153">
        <v>21</v>
      </c>
      <c r="M67" s="153">
        <v>2341.35</v>
      </c>
      <c r="N67" s="152">
        <v>0</v>
      </c>
      <c r="O67" s="152">
        <v>0</v>
      </c>
      <c r="P67" s="152">
        <v>0</v>
      </c>
      <c r="Q67" s="152">
        <v>0</v>
      </c>
      <c r="R67" s="153"/>
      <c r="S67" s="153" t="s">
        <v>110</v>
      </c>
      <c r="T67" s="153" t="s">
        <v>110</v>
      </c>
      <c r="U67" s="153">
        <v>0.61699999999999999</v>
      </c>
      <c r="V67" s="153">
        <v>3.702</v>
      </c>
      <c r="W67" s="153"/>
      <c r="X67" s="153" t="s">
        <v>111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112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x14ac:dyDescent="0.25">
      <c r="A68" s="170">
        <v>51</v>
      </c>
      <c r="B68" s="171" t="s">
        <v>224</v>
      </c>
      <c r="C68" s="179" t="s">
        <v>225</v>
      </c>
      <c r="D68" s="172" t="s">
        <v>140</v>
      </c>
      <c r="E68" s="173">
        <v>30</v>
      </c>
      <c r="F68" s="174">
        <v>0</v>
      </c>
      <c r="G68" s="175">
        <f t="shared" si="5"/>
        <v>0</v>
      </c>
      <c r="H68" s="153">
        <v>5.18</v>
      </c>
      <c r="I68" s="153">
        <v>155.39999999999998</v>
      </c>
      <c r="J68" s="153">
        <v>480.32</v>
      </c>
      <c r="K68" s="153">
        <v>14409.6</v>
      </c>
      <c r="L68" s="153">
        <v>21</v>
      </c>
      <c r="M68" s="153">
        <v>17623.650000000001</v>
      </c>
      <c r="N68" s="152">
        <v>0</v>
      </c>
      <c r="O68" s="152">
        <v>0</v>
      </c>
      <c r="P68" s="152">
        <v>0</v>
      </c>
      <c r="Q68" s="152">
        <v>0</v>
      </c>
      <c r="R68" s="153"/>
      <c r="S68" s="153" t="s">
        <v>110</v>
      </c>
      <c r="T68" s="153" t="s">
        <v>110</v>
      </c>
      <c r="U68" s="153">
        <v>0.92900000000000005</v>
      </c>
      <c r="V68" s="153">
        <v>27.87</v>
      </c>
      <c r="W68" s="153"/>
      <c r="X68" s="153" t="s">
        <v>111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112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x14ac:dyDescent="0.25">
      <c r="A69" s="170">
        <v>52</v>
      </c>
      <c r="B69" s="171" t="s">
        <v>226</v>
      </c>
      <c r="C69" s="179" t="s">
        <v>227</v>
      </c>
      <c r="D69" s="172" t="s">
        <v>140</v>
      </c>
      <c r="E69" s="173">
        <v>6</v>
      </c>
      <c r="F69" s="174">
        <v>0</v>
      </c>
      <c r="G69" s="175">
        <f t="shared" si="5"/>
        <v>0</v>
      </c>
      <c r="H69" s="153">
        <v>0</v>
      </c>
      <c r="I69" s="153">
        <v>0</v>
      </c>
      <c r="J69" s="153">
        <v>506</v>
      </c>
      <c r="K69" s="153">
        <v>3036</v>
      </c>
      <c r="L69" s="153">
        <v>21</v>
      </c>
      <c r="M69" s="153">
        <v>3673.56</v>
      </c>
      <c r="N69" s="152">
        <v>0</v>
      </c>
      <c r="O69" s="152">
        <v>0</v>
      </c>
      <c r="P69" s="152">
        <v>0</v>
      </c>
      <c r="Q69" s="152">
        <v>0</v>
      </c>
      <c r="R69" s="153"/>
      <c r="S69" s="153" t="s">
        <v>110</v>
      </c>
      <c r="T69" s="153" t="s">
        <v>110</v>
      </c>
      <c r="U69" s="153">
        <v>1.0529999999999999</v>
      </c>
      <c r="V69" s="153">
        <v>6.3179999999999996</v>
      </c>
      <c r="W69" s="153"/>
      <c r="X69" s="153" t="s">
        <v>111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112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x14ac:dyDescent="0.25">
      <c r="A70" s="170">
        <v>53</v>
      </c>
      <c r="B70" s="171" t="s">
        <v>228</v>
      </c>
      <c r="C70" s="179" t="s">
        <v>229</v>
      </c>
      <c r="D70" s="172" t="s">
        <v>140</v>
      </c>
      <c r="E70" s="173">
        <v>30</v>
      </c>
      <c r="F70" s="174">
        <v>0</v>
      </c>
      <c r="G70" s="175">
        <f t="shared" si="5"/>
        <v>0</v>
      </c>
      <c r="H70" s="153">
        <v>0</v>
      </c>
      <c r="I70" s="153">
        <v>0</v>
      </c>
      <c r="J70" s="153">
        <v>612</v>
      </c>
      <c r="K70" s="153">
        <v>18360</v>
      </c>
      <c r="L70" s="153">
        <v>21</v>
      </c>
      <c r="M70" s="153">
        <v>22215.599999999999</v>
      </c>
      <c r="N70" s="152">
        <v>0</v>
      </c>
      <c r="O70" s="152">
        <v>0</v>
      </c>
      <c r="P70" s="152">
        <v>0</v>
      </c>
      <c r="Q70" s="152">
        <v>0</v>
      </c>
      <c r="R70" s="153"/>
      <c r="S70" s="153" t="s">
        <v>110</v>
      </c>
      <c r="T70" s="153" t="s">
        <v>110</v>
      </c>
      <c r="U70" s="153">
        <v>1.2569999999999999</v>
      </c>
      <c r="V70" s="153">
        <v>37.709999999999994</v>
      </c>
      <c r="W70" s="153"/>
      <c r="X70" s="153" t="s">
        <v>111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112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0" x14ac:dyDescent="0.25">
      <c r="A71" s="170">
        <v>54</v>
      </c>
      <c r="B71" s="171" t="s">
        <v>230</v>
      </c>
      <c r="C71" s="179" t="s">
        <v>231</v>
      </c>
      <c r="D71" s="172" t="s">
        <v>140</v>
      </c>
      <c r="E71" s="173">
        <v>1</v>
      </c>
      <c r="F71" s="174">
        <v>0</v>
      </c>
      <c r="G71" s="175">
        <f t="shared" si="5"/>
        <v>0</v>
      </c>
      <c r="H71" s="153">
        <v>5287.09</v>
      </c>
      <c r="I71" s="153">
        <v>5287.09</v>
      </c>
      <c r="J71" s="153">
        <v>452.91</v>
      </c>
      <c r="K71" s="153">
        <v>452.91</v>
      </c>
      <c r="L71" s="153">
        <v>21</v>
      </c>
      <c r="M71" s="153">
        <v>6945.4</v>
      </c>
      <c r="N71" s="152">
        <v>3.3779999999999998E-2</v>
      </c>
      <c r="O71" s="152">
        <v>3.3779999999999998E-2</v>
      </c>
      <c r="P71" s="152">
        <v>0</v>
      </c>
      <c r="Q71" s="152">
        <v>0</v>
      </c>
      <c r="R71" s="153"/>
      <c r="S71" s="153" t="s">
        <v>110</v>
      </c>
      <c r="T71" s="153" t="s">
        <v>110</v>
      </c>
      <c r="U71" s="153">
        <v>0.95099999999999996</v>
      </c>
      <c r="V71" s="153">
        <v>0.95099999999999996</v>
      </c>
      <c r="W71" s="153"/>
      <c r="X71" s="153" t="s">
        <v>111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112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0" x14ac:dyDescent="0.25">
      <c r="A72" s="170">
        <v>55</v>
      </c>
      <c r="B72" s="171" t="s">
        <v>232</v>
      </c>
      <c r="C72" s="179" t="s">
        <v>233</v>
      </c>
      <c r="D72" s="172" t="s">
        <v>140</v>
      </c>
      <c r="E72" s="173">
        <v>2</v>
      </c>
      <c r="F72" s="174">
        <v>0</v>
      </c>
      <c r="G72" s="175">
        <f t="shared" si="5"/>
        <v>0</v>
      </c>
      <c r="H72" s="153">
        <v>6309.68</v>
      </c>
      <c r="I72" s="153">
        <v>12619.36</v>
      </c>
      <c r="J72" s="153">
        <v>465.32</v>
      </c>
      <c r="K72" s="153">
        <v>930.64</v>
      </c>
      <c r="L72" s="153">
        <v>21</v>
      </c>
      <c r="M72" s="153">
        <v>16395.5</v>
      </c>
      <c r="N72" s="152">
        <v>4.5039999999999997E-2</v>
      </c>
      <c r="O72" s="152">
        <v>9.0079999999999993E-2</v>
      </c>
      <c r="P72" s="152">
        <v>0</v>
      </c>
      <c r="Q72" s="152">
        <v>0</v>
      </c>
      <c r="R72" s="153"/>
      <c r="S72" s="153" t="s">
        <v>110</v>
      </c>
      <c r="T72" s="153" t="s">
        <v>110</v>
      </c>
      <c r="U72" s="153">
        <v>0.97499999999999998</v>
      </c>
      <c r="V72" s="153">
        <v>1.95</v>
      </c>
      <c r="W72" s="153"/>
      <c r="X72" s="153" t="s">
        <v>111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112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20" x14ac:dyDescent="0.25">
      <c r="A73" s="170">
        <v>56</v>
      </c>
      <c r="B73" s="171" t="s">
        <v>234</v>
      </c>
      <c r="C73" s="179" t="s">
        <v>235</v>
      </c>
      <c r="D73" s="172" t="s">
        <v>140</v>
      </c>
      <c r="E73" s="173">
        <v>1</v>
      </c>
      <c r="F73" s="174">
        <v>0</v>
      </c>
      <c r="G73" s="175">
        <f t="shared" si="5"/>
        <v>0</v>
      </c>
      <c r="H73" s="153">
        <v>7842.29</v>
      </c>
      <c r="I73" s="153">
        <v>7842.29</v>
      </c>
      <c r="J73" s="153">
        <v>477.71</v>
      </c>
      <c r="K73" s="153">
        <v>477.71</v>
      </c>
      <c r="L73" s="153">
        <v>21</v>
      </c>
      <c r="M73" s="153">
        <v>10067.200000000001</v>
      </c>
      <c r="N73" s="152">
        <v>6.1929999999999999E-2</v>
      </c>
      <c r="O73" s="152">
        <v>6.1929999999999999E-2</v>
      </c>
      <c r="P73" s="152">
        <v>0</v>
      </c>
      <c r="Q73" s="152">
        <v>0</v>
      </c>
      <c r="R73" s="153"/>
      <c r="S73" s="153" t="s">
        <v>110</v>
      </c>
      <c r="T73" s="153" t="s">
        <v>110</v>
      </c>
      <c r="U73" s="153">
        <v>0.999</v>
      </c>
      <c r="V73" s="153">
        <v>0.999</v>
      </c>
      <c r="W73" s="153"/>
      <c r="X73" s="153" t="s">
        <v>111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112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0" x14ac:dyDescent="0.25">
      <c r="A74" s="170">
        <v>57</v>
      </c>
      <c r="B74" s="171" t="s">
        <v>236</v>
      </c>
      <c r="C74" s="179" t="s">
        <v>237</v>
      </c>
      <c r="D74" s="172" t="s">
        <v>140</v>
      </c>
      <c r="E74" s="173">
        <v>1</v>
      </c>
      <c r="F74" s="174">
        <v>0</v>
      </c>
      <c r="G74" s="175">
        <f t="shared" si="5"/>
        <v>0</v>
      </c>
      <c r="H74" s="153">
        <v>9384.3700000000008</v>
      </c>
      <c r="I74" s="153">
        <v>9384.3700000000008</v>
      </c>
      <c r="J74" s="153">
        <v>505.63</v>
      </c>
      <c r="K74" s="153">
        <v>505.63</v>
      </c>
      <c r="L74" s="153">
        <v>21</v>
      </c>
      <c r="M74" s="153">
        <v>11966.9</v>
      </c>
      <c r="N74" s="152">
        <v>7.8820000000000001E-2</v>
      </c>
      <c r="O74" s="152">
        <v>7.8820000000000001E-2</v>
      </c>
      <c r="P74" s="152">
        <v>0</v>
      </c>
      <c r="Q74" s="152">
        <v>0</v>
      </c>
      <c r="R74" s="153"/>
      <c r="S74" s="153" t="s">
        <v>110</v>
      </c>
      <c r="T74" s="153" t="s">
        <v>110</v>
      </c>
      <c r="U74" s="153">
        <v>1.0529999999999999</v>
      </c>
      <c r="V74" s="153">
        <v>1.0529999999999999</v>
      </c>
      <c r="W74" s="153"/>
      <c r="X74" s="153" t="s">
        <v>111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112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0" x14ac:dyDescent="0.25">
      <c r="A75" s="170">
        <v>58</v>
      </c>
      <c r="B75" s="171" t="s">
        <v>238</v>
      </c>
      <c r="C75" s="179" t="s">
        <v>239</v>
      </c>
      <c r="D75" s="172" t="s">
        <v>140</v>
      </c>
      <c r="E75" s="173">
        <v>1</v>
      </c>
      <c r="F75" s="174">
        <v>0</v>
      </c>
      <c r="G75" s="175">
        <f t="shared" si="5"/>
        <v>0</v>
      </c>
      <c r="H75" s="153">
        <v>10418.23</v>
      </c>
      <c r="I75" s="153">
        <v>10418.23</v>
      </c>
      <c r="J75" s="153">
        <v>571.77</v>
      </c>
      <c r="K75" s="153">
        <v>571.77</v>
      </c>
      <c r="L75" s="153">
        <v>21</v>
      </c>
      <c r="M75" s="153">
        <v>13297.9</v>
      </c>
      <c r="N75" s="152">
        <v>9.0079999999999993E-2</v>
      </c>
      <c r="O75" s="152">
        <v>9.0079999999999993E-2</v>
      </c>
      <c r="P75" s="152">
        <v>0</v>
      </c>
      <c r="Q75" s="152">
        <v>0</v>
      </c>
      <c r="R75" s="153"/>
      <c r="S75" s="153" t="s">
        <v>110</v>
      </c>
      <c r="T75" s="153" t="s">
        <v>110</v>
      </c>
      <c r="U75" s="153">
        <v>1.181</v>
      </c>
      <c r="V75" s="153">
        <v>1.181</v>
      </c>
      <c r="W75" s="153"/>
      <c r="X75" s="153" t="s">
        <v>111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112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0" x14ac:dyDescent="0.25">
      <c r="A76" s="170">
        <v>59</v>
      </c>
      <c r="B76" s="171" t="s">
        <v>240</v>
      </c>
      <c r="C76" s="179" t="s">
        <v>241</v>
      </c>
      <c r="D76" s="172" t="s">
        <v>140</v>
      </c>
      <c r="E76" s="173">
        <v>2</v>
      </c>
      <c r="F76" s="174">
        <v>0</v>
      </c>
      <c r="G76" s="175">
        <f t="shared" si="5"/>
        <v>0</v>
      </c>
      <c r="H76" s="153">
        <v>8530.2800000000007</v>
      </c>
      <c r="I76" s="153">
        <v>17060.560000000001</v>
      </c>
      <c r="J76" s="153">
        <v>569.72</v>
      </c>
      <c r="K76" s="153">
        <v>1139.44</v>
      </c>
      <c r="L76" s="153">
        <v>21</v>
      </c>
      <c r="M76" s="153">
        <v>22022</v>
      </c>
      <c r="N76" s="152">
        <v>6.6119999999999998E-2</v>
      </c>
      <c r="O76" s="152">
        <v>0.13224</v>
      </c>
      <c r="P76" s="152">
        <v>0</v>
      </c>
      <c r="Q76" s="152">
        <v>0</v>
      </c>
      <c r="R76" s="153"/>
      <c r="S76" s="153" t="s">
        <v>110</v>
      </c>
      <c r="T76" s="153" t="s">
        <v>110</v>
      </c>
      <c r="U76" s="153">
        <v>1.177</v>
      </c>
      <c r="V76" s="153">
        <v>2.3540000000000001</v>
      </c>
      <c r="W76" s="153"/>
      <c r="X76" s="153" t="s">
        <v>111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112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20" x14ac:dyDescent="0.25">
      <c r="A77" s="170">
        <v>60</v>
      </c>
      <c r="B77" s="171" t="s">
        <v>242</v>
      </c>
      <c r="C77" s="179" t="s">
        <v>243</v>
      </c>
      <c r="D77" s="172" t="s">
        <v>140</v>
      </c>
      <c r="E77" s="173">
        <v>6</v>
      </c>
      <c r="F77" s="174">
        <v>0</v>
      </c>
      <c r="G77" s="175">
        <f t="shared" si="5"/>
        <v>0</v>
      </c>
      <c r="H77" s="153">
        <v>9409.3799999999992</v>
      </c>
      <c r="I77" s="153">
        <v>56456.28</v>
      </c>
      <c r="J77" s="153">
        <v>520.62</v>
      </c>
      <c r="K77" s="153">
        <v>3123.7200000000003</v>
      </c>
      <c r="L77" s="153">
        <v>21</v>
      </c>
      <c r="M77" s="153">
        <v>72091.8</v>
      </c>
      <c r="N77" s="152">
        <v>6.7599999999999993E-2</v>
      </c>
      <c r="O77" s="152">
        <v>0.40559999999999996</v>
      </c>
      <c r="P77" s="152">
        <v>0</v>
      </c>
      <c r="Q77" s="152">
        <v>0</v>
      </c>
      <c r="R77" s="153"/>
      <c r="S77" s="153" t="s">
        <v>110</v>
      </c>
      <c r="T77" s="153" t="s">
        <v>110</v>
      </c>
      <c r="U77" s="153">
        <v>1.0820000000000001</v>
      </c>
      <c r="V77" s="153">
        <v>6.4920000000000009</v>
      </c>
      <c r="W77" s="153"/>
      <c r="X77" s="153" t="s">
        <v>111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112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0" x14ac:dyDescent="0.25">
      <c r="A78" s="170">
        <v>61</v>
      </c>
      <c r="B78" s="171" t="s">
        <v>244</v>
      </c>
      <c r="C78" s="179" t="s">
        <v>245</v>
      </c>
      <c r="D78" s="172" t="s">
        <v>140</v>
      </c>
      <c r="E78" s="173">
        <v>1</v>
      </c>
      <c r="F78" s="174">
        <v>0</v>
      </c>
      <c r="G78" s="175">
        <f t="shared" si="5"/>
        <v>0</v>
      </c>
      <c r="H78" s="153">
        <v>13638.94</v>
      </c>
      <c r="I78" s="153">
        <v>13638.94</v>
      </c>
      <c r="J78" s="153">
        <v>611.05999999999995</v>
      </c>
      <c r="K78" s="153">
        <v>611.05999999999995</v>
      </c>
      <c r="L78" s="153">
        <v>21</v>
      </c>
      <c r="M78" s="153">
        <v>17242.5</v>
      </c>
      <c r="N78" s="152">
        <v>0.1183</v>
      </c>
      <c r="O78" s="152">
        <v>0.1183</v>
      </c>
      <c r="P78" s="152">
        <v>0</v>
      </c>
      <c r="Q78" s="152">
        <v>0</v>
      </c>
      <c r="R78" s="153"/>
      <c r="S78" s="153" t="s">
        <v>110</v>
      </c>
      <c r="T78" s="153" t="s">
        <v>110</v>
      </c>
      <c r="U78" s="153">
        <v>1.2569999999999999</v>
      </c>
      <c r="V78" s="153">
        <v>1.2569999999999999</v>
      </c>
      <c r="W78" s="153"/>
      <c r="X78" s="153" t="s">
        <v>111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112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0" x14ac:dyDescent="0.25">
      <c r="A79" s="170">
        <v>62</v>
      </c>
      <c r="B79" s="171" t="s">
        <v>246</v>
      </c>
      <c r="C79" s="179" t="s">
        <v>247</v>
      </c>
      <c r="D79" s="172" t="s">
        <v>140</v>
      </c>
      <c r="E79" s="173">
        <v>21</v>
      </c>
      <c r="F79" s="174">
        <v>0</v>
      </c>
      <c r="G79" s="175">
        <f t="shared" si="5"/>
        <v>0</v>
      </c>
      <c r="H79" s="153">
        <v>15046.25</v>
      </c>
      <c r="I79" s="153">
        <v>315971.25</v>
      </c>
      <c r="J79" s="153">
        <v>693.75</v>
      </c>
      <c r="K79" s="153">
        <v>14568.75</v>
      </c>
      <c r="L79" s="153">
        <v>21</v>
      </c>
      <c r="M79" s="153">
        <v>399953.4</v>
      </c>
      <c r="N79" s="152">
        <v>0.13519999999999999</v>
      </c>
      <c r="O79" s="152">
        <v>2.8391999999999999</v>
      </c>
      <c r="P79" s="152">
        <v>0</v>
      </c>
      <c r="Q79" s="152">
        <v>0</v>
      </c>
      <c r="R79" s="153"/>
      <c r="S79" s="153" t="s">
        <v>110</v>
      </c>
      <c r="T79" s="153" t="s">
        <v>110</v>
      </c>
      <c r="U79" s="153">
        <v>1.417</v>
      </c>
      <c r="V79" s="153">
        <v>29.757000000000001</v>
      </c>
      <c r="W79" s="153"/>
      <c r="X79" s="153" t="s">
        <v>111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112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5">
      <c r="A80" s="170">
        <v>63</v>
      </c>
      <c r="B80" s="171" t="s">
        <v>248</v>
      </c>
      <c r="C80" s="179" t="s">
        <v>249</v>
      </c>
      <c r="D80" s="172" t="s">
        <v>109</v>
      </c>
      <c r="E80" s="173">
        <v>123.12</v>
      </c>
      <c r="F80" s="174">
        <v>0</v>
      </c>
      <c r="G80" s="175">
        <f t="shared" si="5"/>
        <v>0</v>
      </c>
      <c r="H80" s="153">
        <v>0</v>
      </c>
      <c r="I80" s="153">
        <v>0</v>
      </c>
      <c r="J80" s="153">
        <v>13.5</v>
      </c>
      <c r="K80" s="153">
        <v>1662.1200000000001</v>
      </c>
      <c r="L80" s="153">
        <v>21</v>
      </c>
      <c r="M80" s="153">
        <v>2011.1651999999999</v>
      </c>
      <c r="N80" s="152">
        <v>0</v>
      </c>
      <c r="O80" s="152">
        <v>0</v>
      </c>
      <c r="P80" s="152">
        <v>0</v>
      </c>
      <c r="Q80" s="152">
        <v>0</v>
      </c>
      <c r="R80" s="153"/>
      <c r="S80" s="153" t="s">
        <v>110</v>
      </c>
      <c r="T80" s="153" t="s">
        <v>110</v>
      </c>
      <c r="U80" s="153">
        <v>2.5999999999999999E-2</v>
      </c>
      <c r="V80" s="153">
        <v>3.20112</v>
      </c>
      <c r="W80" s="153"/>
      <c r="X80" s="153" t="s">
        <v>111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112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x14ac:dyDescent="0.25">
      <c r="A81" s="170">
        <v>64</v>
      </c>
      <c r="B81" s="171" t="s">
        <v>250</v>
      </c>
      <c r="C81" s="179" t="s">
        <v>251</v>
      </c>
      <c r="D81" s="172" t="s">
        <v>109</v>
      </c>
      <c r="E81" s="173">
        <v>123.12</v>
      </c>
      <c r="F81" s="174">
        <v>0</v>
      </c>
      <c r="G81" s="175">
        <f t="shared" si="5"/>
        <v>0</v>
      </c>
      <c r="H81" s="153">
        <v>0</v>
      </c>
      <c r="I81" s="153">
        <v>0</v>
      </c>
      <c r="J81" s="153">
        <v>16.100000000000001</v>
      </c>
      <c r="K81" s="153">
        <v>1982.2320000000002</v>
      </c>
      <c r="L81" s="153">
        <v>21</v>
      </c>
      <c r="M81" s="153">
        <v>2398.4983000000002</v>
      </c>
      <c r="N81" s="152">
        <v>0</v>
      </c>
      <c r="O81" s="152">
        <v>0</v>
      </c>
      <c r="P81" s="152">
        <v>0</v>
      </c>
      <c r="Q81" s="152">
        <v>0</v>
      </c>
      <c r="R81" s="153"/>
      <c r="S81" s="153" t="s">
        <v>110</v>
      </c>
      <c r="T81" s="153" t="s">
        <v>110</v>
      </c>
      <c r="U81" s="153">
        <v>3.1E-2</v>
      </c>
      <c r="V81" s="153">
        <v>3.8167200000000001</v>
      </c>
      <c r="W81" s="153"/>
      <c r="X81" s="153" t="s">
        <v>111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112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5">
      <c r="A82" s="170">
        <v>65</v>
      </c>
      <c r="B82" s="171" t="s">
        <v>252</v>
      </c>
      <c r="C82" s="179" t="s">
        <v>253</v>
      </c>
      <c r="D82" s="172" t="s">
        <v>140</v>
      </c>
      <c r="E82" s="173">
        <v>92</v>
      </c>
      <c r="F82" s="174">
        <v>0</v>
      </c>
      <c r="G82" s="175">
        <f t="shared" si="5"/>
        <v>0</v>
      </c>
      <c r="H82" s="153">
        <v>1.27</v>
      </c>
      <c r="I82" s="153">
        <v>116.84</v>
      </c>
      <c r="J82" s="153">
        <v>15.03</v>
      </c>
      <c r="K82" s="153">
        <v>1382.76</v>
      </c>
      <c r="L82" s="153">
        <v>21</v>
      </c>
      <c r="M82" s="153">
        <v>1814.5159999999998</v>
      </c>
      <c r="N82" s="152">
        <v>1.0000000000000001E-5</v>
      </c>
      <c r="O82" s="152">
        <v>9.2000000000000003E-4</v>
      </c>
      <c r="P82" s="152">
        <v>7.5000000000000002E-4</v>
      </c>
      <c r="Q82" s="152">
        <v>6.9000000000000006E-2</v>
      </c>
      <c r="R82" s="153"/>
      <c r="S82" s="153" t="s">
        <v>110</v>
      </c>
      <c r="T82" s="153" t="s">
        <v>110</v>
      </c>
      <c r="U82" s="153">
        <v>2.9000000000000001E-2</v>
      </c>
      <c r="V82" s="153">
        <v>2.6680000000000001</v>
      </c>
      <c r="W82" s="153"/>
      <c r="X82" s="153" t="s">
        <v>111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112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x14ac:dyDescent="0.25">
      <c r="A83" s="170">
        <v>66</v>
      </c>
      <c r="B83" s="171" t="s">
        <v>254</v>
      </c>
      <c r="C83" s="179" t="s">
        <v>255</v>
      </c>
      <c r="D83" s="172" t="s">
        <v>109</v>
      </c>
      <c r="E83" s="173">
        <v>358</v>
      </c>
      <c r="F83" s="174">
        <v>0</v>
      </c>
      <c r="G83" s="175">
        <f t="shared" si="5"/>
        <v>0</v>
      </c>
      <c r="H83" s="153">
        <v>0</v>
      </c>
      <c r="I83" s="153">
        <v>0</v>
      </c>
      <c r="J83" s="153">
        <v>26.9</v>
      </c>
      <c r="K83" s="153">
        <v>9630.1999999999989</v>
      </c>
      <c r="L83" s="153">
        <v>21</v>
      </c>
      <c r="M83" s="153">
        <v>11652.542000000001</v>
      </c>
      <c r="N83" s="152">
        <v>0</v>
      </c>
      <c r="O83" s="152">
        <v>0</v>
      </c>
      <c r="P83" s="152">
        <v>0</v>
      </c>
      <c r="Q83" s="152">
        <v>0</v>
      </c>
      <c r="R83" s="153"/>
      <c r="S83" s="153" t="s">
        <v>110</v>
      </c>
      <c r="T83" s="153" t="s">
        <v>110</v>
      </c>
      <c r="U83" s="153">
        <v>5.1999999999999998E-2</v>
      </c>
      <c r="V83" s="153">
        <v>18.616</v>
      </c>
      <c r="W83" s="153"/>
      <c r="X83" s="153" t="s">
        <v>111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112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x14ac:dyDescent="0.25">
      <c r="A84" s="170">
        <v>67</v>
      </c>
      <c r="B84" s="171" t="s">
        <v>256</v>
      </c>
      <c r="C84" s="179" t="s">
        <v>257</v>
      </c>
      <c r="D84" s="172" t="s">
        <v>140</v>
      </c>
      <c r="E84" s="173">
        <v>92</v>
      </c>
      <c r="F84" s="174">
        <v>0</v>
      </c>
      <c r="G84" s="175">
        <f t="shared" si="5"/>
        <v>0</v>
      </c>
      <c r="H84" s="153">
        <v>1.1200000000000001</v>
      </c>
      <c r="I84" s="153">
        <v>103.04</v>
      </c>
      <c r="J84" s="153">
        <v>14.38</v>
      </c>
      <c r="K84" s="153">
        <v>1322.96</v>
      </c>
      <c r="L84" s="153">
        <v>21</v>
      </c>
      <c r="M84" s="153">
        <v>1725.46</v>
      </c>
      <c r="N84" s="152">
        <v>1.0000000000000001E-5</v>
      </c>
      <c r="O84" s="152">
        <v>9.2000000000000003E-4</v>
      </c>
      <c r="P84" s="152">
        <v>7.5000000000000002E-4</v>
      </c>
      <c r="Q84" s="152">
        <v>6.9000000000000006E-2</v>
      </c>
      <c r="R84" s="153"/>
      <c r="S84" s="153" t="s">
        <v>133</v>
      </c>
      <c r="T84" s="153" t="s">
        <v>134</v>
      </c>
      <c r="U84" s="153">
        <v>2.9000000000000001E-2</v>
      </c>
      <c r="V84" s="153">
        <v>2.6680000000000001</v>
      </c>
      <c r="W84" s="153"/>
      <c r="X84" s="153" t="s">
        <v>111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112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5">
      <c r="A85" s="164">
        <v>68</v>
      </c>
      <c r="B85" s="165" t="s">
        <v>258</v>
      </c>
      <c r="C85" s="177" t="s">
        <v>259</v>
      </c>
      <c r="D85" s="166" t="s">
        <v>0</v>
      </c>
      <c r="E85" s="167">
        <v>5403.3535000000002</v>
      </c>
      <c r="F85" s="168">
        <v>0</v>
      </c>
      <c r="G85" s="169">
        <f t="shared" si="5"/>
        <v>0</v>
      </c>
      <c r="H85" s="153">
        <v>0</v>
      </c>
      <c r="I85" s="153">
        <v>0</v>
      </c>
      <c r="J85" s="153">
        <v>3.35</v>
      </c>
      <c r="K85" s="153">
        <v>18101.234225</v>
      </c>
      <c r="L85" s="153">
        <v>21</v>
      </c>
      <c r="M85" s="153">
        <v>21902.488300000001</v>
      </c>
      <c r="N85" s="152">
        <v>0</v>
      </c>
      <c r="O85" s="152">
        <v>0</v>
      </c>
      <c r="P85" s="152">
        <v>0</v>
      </c>
      <c r="Q85" s="152">
        <v>0</v>
      </c>
      <c r="R85" s="153"/>
      <c r="S85" s="153" t="s">
        <v>110</v>
      </c>
      <c r="T85" s="153" t="s">
        <v>110</v>
      </c>
      <c r="U85" s="153">
        <v>0</v>
      </c>
      <c r="V85" s="153">
        <v>0</v>
      </c>
      <c r="W85" s="153"/>
      <c r="X85" s="153" t="s">
        <v>128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129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5">
      <c r="A86" s="3"/>
      <c r="B86" s="4"/>
      <c r="C86" s="180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AE86">
        <v>15</v>
      </c>
      <c r="AF86">
        <v>21</v>
      </c>
      <c r="AG86" t="s">
        <v>92</v>
      </c>
    </row>
    <row r="87" spans="1:60" x14ac:dyDescent="0.25">
      <c r="C87" s="181"/>
      <c r="D87" s="10"/>
      <c r="AG87" t="s">
        <v>260</v>
      </c>
    </row>
    <row r="88" spans="1:60" x14ac:dyDescent="0.25">
      <c r="D88" s="10"/>
    </row>
    <row r="89" spans="1:60" x14ac:dyDescent="0.25">
      <c r="D89" s="10"/>
    </row>
    <row r="90" spans="1:60" x14ac:dyDescent="0.25">
      <c r="D90" s="10"/>
    </row>
    <row r="91" spans="1:60" x14ac:dyDescent="0.25">
      <c r="D91" s="10"/>
    </row>
    <row r="92" spans="1:60" x14ac:dyDescent="0.25">
      <c r="D92" s="10"/>
    </row>
    <row r="93" spans="1:60" x14ac:dyDescent="0.25">
      <c r="D93" s="10"/>
    </row>
    <row r="94" spans="1:60" x14ac:dyDescent="0.25">
      <c r="D94" s="10"/>
    </row>
    <row r="95" spans="1:60" x14ac:dyDescent="0.25">
      <c r="D95" s="10"/>
    </row>
    <row r="96" spans="1:60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'D.1.5 Pol'!Názvy_tisku</vt:lpstr>
      <vt:lpstr>oadresa</vt:lpstr>
      <vt:lpstr>Stavba!Objednatel</vt:lpstr>
      <vt:lpstr>Stavba!Objekt</vt:lpstr>
      <vt:lpstr>'D.1.5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Forejt</dc:creator>
  <cp:lastModifiedBy>Luděk Bureš</cp:lastModifiedBy>
  <cp:lastPrinted>2019-03-19T12:27:02Z</cp:lastPrinted>
  <dcterms:created xsi:type="dcterms:W3CDTF">2009-04-08T07:15:50Z</dcterms:created>
  <dcterms:modified xsi:type="dcterms:W3CDTF">2024-10-02T13:58:43Z</dcterms:modified>
</cp:coreProperties>
</file>